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00" windowHeight="8445" activeTab="5"/>
  </bookViews>
  <sheets>
    <sheet name="Cover" sheetId="1" r:id="rId1"/>
    <sheet name="Income Statement" sheetId="2" r:id="rId2"/>
    <sheet name="Balance Sheet" sheetId="3" r:id="rId3"/>
    <sheet name="Equity" sheetId="4" r:id="rId4"/>
    <sheet name="Cashflow" sheetId="5" r:id="rId5"/>
    <sheet name="Notes" sheetId="6" r:id="rId6"/>
  </sheets>
  <definedNames>
    <definedName name="_xlnm.Print_Area" localSheetId="4">'Cashflow'!$A$1:$J$64</definedName>
    <definedName name="_xlnm.Print_Area" localSheetId="5">'Notes'!$A$1:$L$195</definedName>
    <definedName name="_xlnm.Print_Titles" localSheetId="1">'Income Statement'!$1:$7</definedName>
  </definedNames>
  <calcPr fullCalcOnLoad="1"/>
</workbook>
</file>

<file path=xl/sharedStrings.xml><?xml version="1.0" encoding="utf-8"?>
<sst xmlns="http://schemas.openxmlformats.org/spreadsheetml/2006/main" count="364" uniqueCount="275">
  <si>
    <t>The Plantation Division recorded lower turnover for the current quarter as compared with preceding year corresponding</t>
  </si>
  <si>
    <t>quarter due mainly to lower yield generated from cocoa produce couple with lower prices for both cocoa and oil palm produce.</t>
  </si>
  <si>
    <t>RM30.9 millions due mainly to lower sales volume registered for certain cocoa products and beans trading for the current quarter</t>
  </si>
  <si>
    <t>Despite lower turnover registered for the period under review, the Group recorded a marginal pre-tax profit of RM0.03 million for</t>
  </si>
  <si>
    <t>the current quarter as compared with preceding year corresponding quarter's pre-tax loss of RM0.08 million mainly contributed by</t>
  </si>
  <si>
    <t>improved profit margin of cocoa products.</t>
  </si>
  <si>
    <t>The Group recorded a marginal pre-tax profit of RM0.03 million for the current quarter as compared with the immediate preceding</t>
  </si>
  <si>
    <t xml:space="preserve">quarter's pre-tax loss of RM0.41 million due mainly to better profit margin for certain cocoa products and beans trading. </t>
  </si>
  <si>
    <t>The Plantation Division registered higher turnover for the current quarter as compared with the immediate preceding quarter,</t>
  </si>
  <si>
    <t>For the financial year in review, the Group achieved a turnaround result with a pre-tax profit of RM4.66 million as compared to a</t>
  </si>
  <si>
    <t>pre-tax loss of RM2.94 million for last financial year. The increase in profit is mainly attributed to higher turnover registered and</t>
  </si>
  <si>
    <t xml:space="preserve">higher average selling price for cocoa products. </t>
  </si>
  <si>
    <t>produce is broadly the same as last financial year, the segmental contribution has dropped due mainly to lower selling price.</t>
  </si>
  <si>
    <t>However, the Plantation Division recorded a lower than expected results, despite the average yield for both the cocoa and oil palm</t>
  </si>
  <si>
    <t>be dependent on the global price of cocoa and market demand.</t>
  </si>
  <si>
    <t xml:space="preserve">however the segmental contribution has dropped due to lower selling prices for both the cocoa and oil palm produce. </t>
  </si>
  <si>
    <t>Nil), subject to the approval of the shareholders at the forthcoming Annual General Meeting to be held on a date to be announced</t>
  </si>
  <si>
    <t>later.</t>
  </si>
  <si>
    <t>On 14 February 2006 the Company entered into a Sale and Purchase Agreement with Teck Guan Holdings Sdn Bhd for the</t>
  </si>
  <si>
    <t>disposal of its entire shareholding in Evergreen Intermerge Sdn Bhd ("Evergreen") comprising 2 ordinary shares of RM1.00 each in</t>
  </si>
  <si>
    <t>Evergreen for a cash consideration of RM2.00.</t>
  </si>
  <si>
    <t>23 March 2006</t>
  </si>
  <si>
    <t>LOSS FOR THE YEAR</t>
  </si>
  <si>
    <t>exchange approximating those ruling at the transaction dates. All exchange gains or losses are dealt with in the income statement.</t>
  </si>
  <si>
    <t>(Company No. 307097-A)</t>
  </si>
  <si>
    <t>RM000</t>
  </si>
  <si>
    <t>As At End Of</t>
  </si>
  <si>
    <t>Current Quarter</t>
  </si>
  <si>
    <t>As At Preceding</t>
  </si>
  <si>
    <t>Financial Year End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</si>
  <si>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</si>
  <si>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</si>
  <si>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</si>
  <si>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</si>
  <si>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The Condensed Consolidated Income Statement should be read in conjunction with the Annual Financial Statements</t>
  </si>
  <si>
    <t>The Condensed Consolidated Balance Sheet should be read in conjunction with the Annual Financial Statements</t>
  </si>
  <si>
    <t>-   Basic</t>
  </si>
  <si>
    <t>-   Diluted</t>
  </si>
  <si>
    <t>EARNINGS PER SHARE (SEN)</t>
  </si>
  <si>
    <t>NET TANGIBLE ASSETS PER SHARE (SEN)</t>
  </si>
  <si>
    <t>NOTES TO INTERIM FINANCIAL REPORT</t>
  </si>
  <si>
    <t>The Condensed Consolidated Cash Flow Statement should be read in conjunction with the Annual Financial Statements</t>
  </si>
  <si>
    <t>There were no significant changes in the amount of estimates reported in prior interim periods of the current financial year or</t>
  </si>
  <si>
    <t>The valuations of property, plant and equipment have been brought forward without amendment from the previous financial</t>
  </si>
  <si>
    <t>statements.</t>
  </si>
  <si>
    <t>The Group did not issue any profit forecast or profit guarantee during the current financial year-to-date.</t>
  </si>
  <si>
    <t>There were no sale of unquoted investments and/or properties during the current quarter and financial year-to-date.</t>
  </si>
  <si>
    <t>There were no purchase or disposal of quoted securities during the current quarter and financial year-to-date and  there were</t>
  </si>
  <si>
    <t>no investment in quoted shares as at the end of the quarter.</t>
  </si>
  <si>
    <t>RM'000</t>
  </si>
  <si>
    <t>Total short term borrowings</t>
  </si>
  <si>
    <t>Total long term borrowings</t>
  </si>
  <si>
    <t>There were no pending material litigations at the date of this report.</t>
  </si>
  <si>
    <t>There was no audit qualification in the audit report of the preceding annual financial statements.</t>
  </si>
  <si>
    <t>(Unaudited)</t>
  </si>
  <si>
    <t>(Audited)</t>
  </si>
  <si>
    <t>(Incorporated in Malaysia)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</si>
  <si>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</si>
  <si>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</si>
  <si>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</si>
  <si>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</si>
  <si>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</si>
  <si>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</si>
  <si>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</si>
  <si>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</si>
  <si>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</si>
  <si>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</si>
  <si>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</si>
  <si>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</si>
  <si>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</si>
  <si>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</si>
  <si>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</si>
  <si>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</si>
  <si>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</si>
  <si>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</si>
  <si>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</si>
  <si>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</si>
  <si>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</si>
  <si>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</si>
  <si>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</si>
  <si>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</si>
  <si>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 follows:</t>
  </si>
  <si>
    <t>Year-To-Date</t>
  </si>
  <si>
    <t>na</t>
  </si>
  <si>
    <t>The Group borrowings, which are all secured and denominated in Ringgit Malaysia, as at the end of the reporting period were</t>
  </si>
  <si>
    <t>The Group's operations are affected by seasonal crop production, weather conditions and fluctuating commodity prices.</t>
  </si>
  <si>
    <t>Taxation</t>
  </si>
  <si>
    <t>Amount due to holding company</t>
  </si>
  <si>
    <t>Amount due from related companies</t>
  </si>
  <si>
    <t>Dividend</t>
  </si>
  <si>
    <t>Accounting Policies</t>
  </si>
  <si>
    <t>Audit Report</t>
  </si>
  <si>
    <t>Seasonal and Cyclical Factors</t>
  </si>
  <si>
    <t>Unusual Items</t>
  </si>
  <si>
    <t>Changes in Estimates</t>
  </si>
  <si>
    <t>Debt and Equities Securities</t>
  </si>
  <si>
    <t>Segmental Reporting</t>
  </si>
  <si>
    <t>Valuations of Property, Plant and Equipment</t>
  </si>
  <si>
    <t>Changes in Composition of the Group</t>
  </si>
  <si>
    <t>Contingent Liabilities</t>
  </si>
  <si>
    <t>Review of Performance</t>
  </si>
  <si>
    <t>Variation of Result to Preceding Quarter</t>
  </si>
  <si>
    <t>Profit Forecast</t>
  </si>
  <si>
    <t>Profit or Loss on Sale of Unquoted Investment and/or Properties</t>
  </si>
  <si>
    <t>Quoted Securities</t>
  </si>
  <si>
    <t>Corporate Proposals</t>
  </si>
  <si>
    <t>Borrowings</t>
  </si>
  <si>
    <t>Off Balance Sheet Financial Instruments</t>
  </si>
  <si>
    <t>Material Litigation</t>
  </si>
  <si>
    <t>Earnings Per Share</t>
  </si>
  <si>
    <t>Subsequent Events</t>
  </si>
  <si>
    <t>Inter-segments elimination</t>
  </si>
  <si>
    <t>Taxation for the current period/year</t>
  </si>
  <si>
    <t>Cocoa Trading</t>
  </si>
  <si>
    <t>INTEREST EXPENSE</t>
  </si>
  <si>
    <t>TAXATION</t>
  </si>
  <si>
    <t>TOTAL</t>
  </si>
  <si>
    <t>REVENUE</t>
  </si>
  <si>
    <t>COST OF SALES</t>
  </si>
  <si>
    <t>OTHER INCOME</t>
  </si>
  <si>
    <t>ADMINISTRATIVE EXPENSES</t>
  </si>
  <si>
    <t>INTEREST INCOME</t>
  </si>
  <si>
    <t>CUMULATIVE QUARTER</t>
  </si>
  <si>
    <t>Current Year</t>
  </si>
  <si>
    <t xml:space="preserve">Quarter </t>
  </si>
  <si>
    <t>Preceding Year</t>
  </si>
  <si>
    <t>Corresponding Quarter</t>
  </si>
  <si>
    <t>Todate</t>
  </si>
  <si>
    <t>Corresponding Period</t>
  </si>
  <si>
    <t>INDIVIDUAL QUARTER</t>
  </si>
  <si>
    <t>CURRENT ASSETS</t>
  </si>
  <si>
    <t>Inventories</t>
  </si>
  <si>
    <t>Trade receivables</t>
  </si>
  <si>
    <t>Other receivables</t>
  </si>
  <si>
    <t>Taxation recoverable</t>
  </si>
  <si>
    <t>Cash and bank balances</t>
  </si>
  <si>
    <t>DEDUCT: CURRENT LIABILITIES</t>
  </si>
  <si>
    <t>Trade payables</t>
  </si>
  <si>
    <t>Other payables</t>
  </si>
  <si>
    <t>Amount due to related companies</t>
  </si>
  <si>
    <t>Term Loan</t>
  </si>
  <si>
    <t>LONG TERM LIABILITIES</t>
  </si>
  <si>
    <t>FINANCED BY:</t>
  </si>
  <si>
    <t>Share capital</t>
  </si>
  <si>
    <t>Share premium</t>
  </si>
  <si>
    <t>Reserves</t>
  </si>
  <si>
    <t>SHARE</t>
  </si>
  <si>
    <t>CAPITAL</t>
  </si>
  <si>
    <t>PREMIUM</t>
  </si>
  <si>
    <t>RETAINED</t>
  </si>
  <si>
    <t>PROFITS</t>
  </si>
  <si>
    <t>DIVIDEND PAID</t>
  </si>
  <si>
    <t>CASH FLOWS FROM OPERATING ACTIVITIES</t>
  </si>
  <si>
    <t>Adjustment for:</t>
  </si>
  <si>
    <t>Depreciation of property, plant and equipment</t>
  </si>
  <si>
    <t>Interest income</t>
  </si>
  <si>
    <t>Interest expense</t>
  </si>
  <si>
    <t>Operating profit before working capital changes</t>
  </si>
  <si>
    <t>Decrease/(Increase) in inventories</t>
  </si>
  <si>
    <t>Decrease/(Increase) in receivables</t>
  </si>
  <si>
    <t>Increase/(Decrease) in payables</t>
  </si>
  <si>
    <t>Interest paid</t>
  </si>
  <si>
    <t>Taxation paid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</si>
  <si>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</si>
  <si>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</si>
  <si>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</si>
  <si>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</si>
  <si>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CASH FLOWS FROM FINANCING ACTIVITIES</t>
  </si>
  <si>
    <t>Dividend paid</t>
  </si>
  <si>
    <t>Repayment of term loans</t>
  </si>
  <si>
    <t>NET INCREASE/(DECREASE) IN CASH AND CASH EQUIVALENTS</t>
  </si>
  <si>
    <t>CASH AND CASH EQUIVALENTS AT BEGINNING OF THE PERIOD</t>
  </si>
  <si>
    <t>Tax refunded</t>
  </si>
  <si>
    <t>TECK  GUAN  PERDANA  BERHAD</t>
  </si>
  <si>
    <t xml:space="preserve">UNAUDITED INTERIM FINANCIAL REPORT FOR THE </t>
  </si>
  <si>
    <t>( COMPANY NO : 307097 - A)</t>
  </si>
  <si>
    <t>Plantation</t>
  </si>
  <si>
    <t>Proceeds from issuance of ordinary shares</t>
  </si>
  <si>
    <t>Weighted average number of</t>
  </si>
  <si>
    <t xml:space="preserve">  ordinary shares in issue ('000)</t>
  </si>
  <si>
    <t>There were no items affecting the assets, liabilities, net income or cash flows that are unusual because of their nature, size</t>
  </si>
  <si>
    <t>Written off of property, plant and equipment</t>
  </si>
  <si>
    <t>(i) Revenue</t>
  </si>
  <si>
    <t>Operating Profit</t>
  </si>
  <si>
    <t>Total Revenue</t>
  </si>
  <si>
    <t>changes in estimates of amounts reported in prior financial years that have a material effect in the current financial period.</t>
  </si>
  <si>
    <t>25.</t>
  </si>
  <si>
    <t>or incidence for the interim period.</t>
  </si>
  <si>
    <t>There are no corporate proposals announced but not completed as at the date of this report.</t>
  </si>
  <si>
    <t>By Order of the Board</t>
  </si>
  <si>
    <t>Chan Kin Dak @ Tan Kin Dak</t>
  </si>
  <si>
    <t>net profit for the year by the weighted average number of ordinary shares in issue.</t>
  </si>
  <si>
    <t>The earnings per share for the current quarter and financial year-to-date are calculated by dividing the loss for the period /</t>
  </si>
  <si>
    <t>Basic earnings per share (Sen)</t>
  </si>
  <si>
    <t>Capital Commitments</t>
  </si>
  <si>
    <t>Current Year Prospects</t>
  </si>
  <si>
    <t>Amortisation of plantation development expenditure</t>
  </si>
  <si>
    <t>TECK GUAN PERDANA BERHAD</t>
  </si>
  <si>
    <t>Diluted earnings per share is not disclosed as the Company does not have any dilutive potential ordinary shares.</t>
  </si>
  <si>
    <t>AT 01/02/2004</t>
  </si>
  <si>
    <t xml:space="preserve">Deferred Tax </t>
  </si>
  <si>
    <t>NON-CURRENT ASSETS</t>
  </si>
  <si>
    <t>Property, plant &amp; equipment</t>
  </si>
  <si>
    <t>Goodwill on consolidation</t>
  </si>
  <si>
    <t>CASH AND CASH EQUIVALENTS AT END OF THE PERIOD*</t>
  </si>
  <si>
    <t>Cash and Bank Balances</t>
  </si>
  <si>
    <t>Bank Overdrafts</t>
  </si>
  <si>
    <t>*Cash &amp; cash equivalents at end of the period consists of:</t>
  </si>
  <si>
    <t>Cocoa Manufacturing</t>
  </si>
  <si>
    <t>Finance Cost, net</t>
  </si>
  <si>
    <t>Unallocated corporate expenses</t>
  </si>
  <si>
    <t>(ii) Result</t>
  </si>
  <si>
    <t>Deferred tax assets</t>
  </si>
  <si>
    <t>Amount due from holding company</t>
  </si>
  <si>
    <t xml:space="preserve">The Condensed Consolidated Statement of Changes in Equity should be read in conjunction with the Annual Financial </t>
  </si>
  <si>
    <t>Deferred taxation for the current period/year</t>
  </si>
  <si>
    <t>Net (loss) / profit for the year (RM'000)</t>
  </si>
  <si>
    <t>NET CURRENT ASSETS</t>
  </si>
  <si>
    <t>(Gain) / Loss on disposal of property, plant and equipment</t>
  </si>
  <si>
    <t>Cash generated from / (used in) operations</t>
  </si>
  <si>
    <t>Net cash generated from / (used in) operating activities</t>
  </si>
  <si>
    <t>Net cash generated from / (used in) investing activities</t>
  </si>
  <si>
    <t>Net cash generated from / (used in) financing activities</t>
  </si>
  <si>
    <t>A subsidiary company had entered into forward foreign exchange contracts where appropriate as hedges and to limit its exposure</t>
  </si>
  <si>
    <t xml:space="preserve">The maturity period of these contracts ranged between 1 to 2 months. </t>
  </si>
  <si>
    <t>Forward foreign exchange contracts</t>
  </si>
  <si>
    <t>'000</t>
  </si>
  <si>
    <t>Sterling Pound</t>
  </si>
  <si>
    <t>Contracted Amount</t>
  </si>
  <si>
    <t>Ringgit Malaysia</t>
  </si>
  <si>
    <t xml:space="preserve">The comparative basic earnings per share has been retroactively adjusted  to take into account the effect of Bonus Issue. </t>
  </si>
  <si>
    <t>Company Secretary</t>
  </si>
  <si>
    <t>There is minimal credit and market risk as the contracts were entered into with a reputable bank.</t>
  </si>
  <si>
    <t>earlier than 7 days from the date of this report are:</t>
  </si>
  <si>
    <t>26.</t>
  </si>
  <si>
    <t>There were no material contingent liabilities since the last annual balance sheet date.</t>
  </si>
  <si>
    <t>accounting policies and methods of computation adopted by the Group in this interim financial report are consistent with those</t>
  </si>
  <si>
    <t>There were no issuances, cancellations, repurchases, resale and repayments of debt and equity securities for the current financial</t>
  </si>
  <si>
    <t>period under review.</t>
  </si>
  <si>
    <t>to potential changes in currency receivables and payables, and cash flows generated from anticipated transaction denominated in</t>
  </si>
  <si>
    <t xml:space="preserve">foreign currencies. Transactions in foreign currencies during the financial year are converted into Ringgit Malaysia at rates of </t>
  </si>
  <si>
    <t>Drawdown / (Repayment) of Bankers' Acceptance</t>
  </si>
  <si>
    <t>There were no material events subsequent to the end of the interim period that have not been reflected in the financial statements</t>
  </si>
  <si>
    <t>for the interim period.</t>
  </si>
  <si>
    <t>Equivalent Amount</t>
  </si>
  <si>
    <t xml:space="preserve">GROSS PROFIT </t>
  </si>
  <si>
    <t>of the Company for the year ended 31 January 2005</t>
  </si>
  <si>
    <t>No dividend has been declared for the financial year ended 31 January 2005.</t>
  </si>
  <si>
    <t>adopted in the financial statements for the year ended 31 January 2005.</t>
  </si>
  <si>
    <t>AT 01/02/2005</t>
  </si>
  <si>
    <t>PROFIT FOR THE PERIOD</t>
  </si>
  <si>
    <t>Statements of the Company for the year ended 31 January 2005</t>
  </si>
  <si>
    <t>PROFIT/(LOSS) FOR THE PERIOD/YEAR</t>
  </si>
  <si>
    <t>PROFIT/(LOSS) FROM OPERATIONS</t>
  </si>
  <si>
    <t>The effective tax rate of the Group was lower than the statutory tax rate due principally to availability of tax losses and unabsorbed</t>
  </si>
  <si>
    <t>capital allowance. Deferred tax provided mainly from excess of capital allowances over depreciation, unutilised capital allowances</t>
  </si>
  <si>
    <t>and unabsorbed tax losses.</t>
  </si>
  <si>
    <t>The Group has the following capital commitments:</t>
  </si>
  <si>
    <t>PROFIT / (LOSS ) BEFORE TAXATION</t>
  </si>
  <si>
    <t>The interim financial report is unaudited and has been prepared in accordance with FRS134 - Interim Financial Reporting. The</t>
  </si>
  <si>
    <t>Profit / (Loss) before taxation</t>
  </si>
  <si>
    <t>AT 31/01/2005</t>
  </si>
  <si>
    <t>Approved and contracted for</t>
  </si>
  <si>
    <t>31/01/2006</t>
  </si>
  <si>
    <t>31/01/2005</t>
  </si>
  <si>
    <t>AT 31/01/2006</t>
  </si>
  <si>
    <t>RM10,338</t>
  </si>
  <si>
    <t>The contracted amount of the financial instruments not recognized in balance sheet as at 20 March 2006 being a date not</t>
  </si>
  <si>
    <t>The Board has proposed a first and final dividend of 1%, less 28% income tax for the financial year ended 31 January 2006 (2005:</t>
  </si>
  <si>
    <t>under review.</t>
  </si>
  <si>
    <t>Profit / (Loss) Before Tax</t>
  </si>
  <si>
    <t>The Group's turnover for the current quarter at RM18.7 million was 40% lower than the preceding year corresponding quarter's</t>
  </si>
  <si>
    <t>The Board expects the operating condition for the next financial year to be satisfactory and the performance of the Group would</t>
  </si>
  <si>
    <t>FOURTH QUARTER ENDED 31 JANUARY 2006</t>
  </si>
  <si>
    <t>UNAUDITED INTERIM FINANCIAL REPORT FOR THE FOURTH QUARTER ENDED 31 JANUARY 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</si>
</sst>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.00_);\(0.00\)"/>
    <numFmt numFmtId="171" formatCode="[$-809]dd\ mmmm\ yyyy"/>
    <numFmt numFmtId="172" formatCode="[$-809]d\ mmmm\ yyyy;@"/>
    <numFmt numFmtId="173" formatCode="#,##0_);\(#,##0\);&quot;-&quot;???"/>
    <numFmt numFmtId="174" formatCode="_(* #,##0_);_(* \(#,##0\);_(* &quot;-&quot;??_);_(@_)"/>
    <numFmt numFmtId="175" formatCode="[$-F800]dddd\,\ mmmm\ dd\,\ yyyy"/>
    <numFmt numFmtId="176" formatCode="mmm\-yyyy"/>
    <numFmt numFmtId="177" formatCode="[$-409]dddd\,\ mmmm\ dd\,\ yyyy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dd/mm/yy;@"/>
    <numFmt numFmtId="188" formatCode="[$-809]dd\ mmmm\ yyyy;@"/>
    <numFmt numFmtId="189" formatCode="[$-409]mmm\-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£-809]#,##0.00"/>
    <numFmt numFmtId="195" formatCode="[$£-809]#,##0.0"/>
    <numFmt numFmtId="196" formatCode="[$£-809]#,##0"/>
    <numFmt numFmtId="197" formatCode="0.0%"/>
    <numFmt numFmtId="198" formatCode="0.0_);\(0.0\)"/>
    <numFmt numFmtId="199" formatCode="0.00000"/>
    <numFmt numFmtId="200" formatCode="0.0000"/>
    <numFmt numFmtId="201" formatCode="0.000"/>
    <numFmt numFmtId="202" formatCode="0.0"/>
  </numFmts>
  <fonts count="19">
    <font>
      <sz val="10"/>
      <name val="Tahoma"/>
      <family val="0"/>
    </font>
    <font>
      <sz val="8"/>
      <name val="Tahoma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0"/>
    </font>
    <font>
      <b/>
      <sz val="12"/>
      <name val="Tahoma"/>
      <family val="2"/>
    </font>
    <font>
      <sz val="9"/>
      <name val="Tahoma"/>
      <family val="0"/>
    </font>
    <font>
      <b/>
      <sz val="16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9"/>
      <name val="Tahoma"/>
      <family val="0"/>
    </font>
    <font>
      <sz val="14"/>
      <name val="Tahoma"/>
      <family val="0"/>
    </font>
    <font>
      <b/>
      <sz val="22"/>
      <name val="Tahoma"/>
      <family val="2"/>
    </font>
    <font>
      <sz val="18"/>
      <name val="Tahoma"/>
      <family val="0"/>
    </font>
    <font>
      <b/>
      <sz val="24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2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37" fontId="5" fillId="0" borderId="0" xfId="21" applyFont="1" applyFill="1" applyBorder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/>
    </xf>
    <xf numFmtId="41" fontId="0" fillId="2" borderId="2" xfId="0" applyNumberForma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4" fontId="0" fillId="0" borderId="0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43" fontId="0" fillId="0" borderId="5" xfId="15" applyNumberFormat="1" applyBorder="1" applyAlignment="1">
      <alignment/>
    </xf>
    <xf numFmtId="41" fontId="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5" fillId="0" borderId="0" xfId="0" applyFont="1" applyAlignment="1">
      <alignment/>
    </xf>
    <xf numFmtId="41" fontId="0" fillId="2" borderId="1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 quotePrefix="1">
      <alignment horizontal="center"/>
    </xf>
    <xf numFmtId="196" fontId="0" fillId="0" borderId="5" xfId="0" applyNumberFormat="1" applyFont="1" applyFill="1" applyBorder="1" applyAlignment="1" quotePrefix="1">
      <alignment horizontal="right"/>
    </xf>
    <xf numFmtId="0" fontId="0" fillId="0" borderId="0" xfId="0" applyBorder="1" applyAlignment="1" quotePrefix="1">
      <alignment horizontal="center"/>
    </xf>
    <xf numFmtId="188" fontId="0" fillId="0" borderId="0" xfId="0" applyNumberFormat="1" applyBorder="1" applyAlignment="1" quotePrefix="1">
      <alignment horizontal="left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3" fontId="0" fillId="0" borderId="0" xfId="15" applyNumberFormat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Font="1" applyFill="1" applyBorder="1" applyAlignment="1">
      <alignment/>
    </xf>
    <xf numFmtId="174" fontId="0" fillId="0" borderId="5" xfId="15" applyNumberFormat="1" applyFont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4:K23"/>
  <sheetViews>
    <sheetView workbookViewId="0" topLeftCell="A1">
      <selection activeCell="B24" sqref="B24"/>
    </sheetView>
  </sheetViews>
  <sheetFormatPr defaultColWidth="9.140625" defaultRowHeight="12.75"/>
  <cols>
    <col min="1" max="16384" width="9.140625" style="45" customWidth="1"/>
  </cols>
  <sheetData>
    <row r="14" spans="3:9" ht="25.5" customHeight="1">
      <c r="C14" s="63" t="s">
        <v>173</v>
      </c>
      <c r="D14" s="62"/>
      <c r="F14" s="62"/>
      <c r="G14" s="62"/>
      <c r="H14" s="62"/>
      <c r="I14" s="62"/>
    </row>
    <row r="15" spans="3:9" ht="12.75" customHeight="1">
      <c r="C15" s="62"/>
      <c r="D15" s="62"/>
      <c r="E15" s="62"/>
      <c r="F15" s="62"/>
      <c r="G15" s="62"/>
      <c r="H15" s="62"/>
      <c r="I15" s="62"/>
    </row>
    <row r="16" spans="3:9" ht="18">
      <c r="C16" s="98" t="s">
        <v>175</v>
      </c>
      <c r="D16" s="98"/>
      <c r="E16" s="98"/>
      <c r="F16" s="98"/>
      <c r="G16" s="98"/>
      <c r="H16" s="98"/>
      <c r="I16" s="98"/>
    </row>
    <row r="17" spans="3:9" ht="18">
      <c r="C17" s="61"/>
      <c r="D17" s="61"/>
      <c r="E17" s="61"/>
      <c r="F17" s="61"/>
      <c r="G17" s="61"/>
      <c r="H17" s="61"/>
      <c r="I17" s="61"/>
    </row>
    <row r="18" spans="3:9" ht="18">
      <c r="C18" s="61"/>
      <c r="D18" s="61"/>
      <c r="E18" s="61"/>
      <c r="F18" s="61"/>
      <c r="G18" s="61"/>
      <c r="H18" s="61"/>
      <c r="I18" s="61"/>
    </row>
    <row r="19" spans="3:9" ht="18">
      <c r="C19" s="61"/>
      <c r="D19" s="61"/>
      <c r="E19" s="61"/>
      <c r="F19" s="61"/>
      <c r="G19" s="61"/>
      <c r="H19" s="61"/>
      <c r="I19" s="61"/>
    </row>
    <row r="22" spans="2:11" ht="22.5">
      <c r="B22" s="99" t="s">
        <v>174</v>
      </c>
      <c r="C22" s="99"/>
      <c r="D22" s="99"/>
      <c r="E22" s="99"/>
      <c r="F22" s="99"/>
      <c r="G22" s="99"/>
      <c r="H22" s="99"/>
      <c r="I22" s="99"/>
      <c r="J22" s="99"/>
      <c r="K22" s="99"/>
    </row>
    <row r="23" spans="2:11" ht="22.5">
      <c r="B23" s="99" t="s">
        <v>273</v>
      </c>
      <c r="C23" s="99"/>
      <c r="D23" s="99"/>
      <c r="E23" s="99"/>
      <c r="F23" s="99"/>
      <c r="G23" s="99"/>
      <c r="H23" s="99"/>
      <c r="I23" s="99"/>
      <c r="J23" s="99"/>
      <c r="K23" s="99"/>
    </row>
  </sheetData>
  <mergeCells count="3">
    <mergeCell ref="C16:I16"/>
    <mergeCell ref="B22:K22"/>
    <mergeCell ref="B23:K23"/>
  </mergeCells>
  <printOptions/>
  <pageMargins left="0.75" right="0.75" top="1" bottom="1" header="0.5" footer="0.5"/>
  <pageSetup fitToHeight="1" fitToWidth="1" horizontalDpi="800" verticalDpi="8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2"/>
  <sheetViews>
    <sheetView showGridLines="0" zoomScale="90" zoomScaleNormal="90" workbookViewId="0" topLeftCell="A13">
      <selection activeCell="A7" sqref="A7"/>
    </sheetView>
  </sheetViews>
  <sheetFormatPr defaultColWidth="9.140625" defaultRowHeight="12.75"/>
  <cols>
    <col min="1" max="3" width="15.7109375" style="0" customWidth="1"/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</cols>
  <sheetData>
    <row r="1" spans="1:12" ht="19.5">
      <c r="A1" s="21" t="s">
        <v>197</v>
      </c>
      <c r="B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 t="s">
        <v>24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</row>
    <row r="3" spans="1:12" ht="12.7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6" spans="1:12" ht="15">
      <c r="A6" s="19" t="s">
        <v>274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2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4" t="s">
        <v>129</v>
      </c>
      <c r="F12" s="2"/>
      <c r="G12" s="2"/>
      <c r="H12" s="2"/>
      <c r="I12" s="4" t="s">
        <v>122</v>
      </c>
      <c r="J12" s="2"/>
      <c r="K12" s="2"/>
      <c r="L12" s="2"/>
    </row>
    <row r="13" spans="1:12" ht="12.75">
      <c r="A13" s="2"/>
      <c r="B13" s="2"/>
      <c r="C13" s="2"/>
      <c r="D13" s="10" t="s">
        <v>123</v>
      </c>
      <c r="E13" s="2"/>
      <c r="F13" s="10" t="s">
        <v>125</v>
      </c>
      <c r="G13" s="2"/>
      <c r="H13" s="10" t="s">
        <v>123</v>
      </c>
      <c r="I13" s="2"/>
      <c r="J13" s="10" t="s">
        <v>125</v>
      </c>
      <c r="K13" s="2"/>
      <c r="L13" s="2"/>
    </row>
    <row r="14" spans="1:12" ht="12.75">
      <c r="A14" s="2"/>
      <c r="B14" s="2"/>
      <c r="C14" s="2"/>
      <c r="D14" s="10" t="s">
        <v>124</v>
      </c>
      <c r="E14" s="2"/>
      <c r="F14" s="10" t="s">
        <v>126</v>
      </c>
      <c r="G14" s="2"/>
      <c r="H14" s="10" t="s">
        <v>127</v>
      </c>
      <c r="I14" s="2"/>
      <c r="J14" s="10" t="s">
        <v>128</v>
      </c>
      <c r="K14" s="2"/>
      <c r="L14" s="2"/>
    </row>
    <row r="15" spans="1:12" ht="12.75">
      <c r="A15" s="2"/>
      <c r="B15" s="2"/>
      <c r="C15" s="2"/>
      <c r="D15" s="11" t="s">
        <v>263</v>
      </c>
      <c r="E15" s="2"/>
      <c r="F15" s="11" t="s">
        <v>264</v>
      </c>
      <c r="G15" s="11"/>
      <c r="H15" s="11" t="s">
        <v>263</v>
      </c>
      <c r="I15" s="2"/>
      <c r="J15" s="11" t="s">
        <v>264</v>
      </c>
      <c r="K15" s="2"/>
      <c r="L15" s="2"/>
    </row>
    <row r="16" spans="1:12" ht="12.75">
      <c r="A16" s="2"/>
      <c r="B16" s="2"/>
      <c r="C16" s="2"/>
      <c r="D16" s="4" t="s">
        <v>25</v>
      </c>
      <c r="E16" s="2"/>
      <c r="F16" s="4" t="s">
        <v>25</v>
      </c>
      <c r="G16" s="2"/>
      <c r="H16" s="4" t="s">
        <v>25</v>
      </c>
      <c r="I16" s="2"/>
      <c r="J16" s="4" t="s">
        <v>25</v>
      </c>
      <c r="K16" s="2"/>
      <c r="L16" s="2"/>
    </row>
    <row r="17" spans="1:12" ht="12.75">
      <c r="A17" s="2"/>
      <c r="B17" s="2"/>
      <c r="C17" s="2"/>
      <c r="D17" s="35"/>
      <c r="E17" s="35"/>
      <c r="F17" s="35"/>
      <c r="G17" s="35"/>
      <c r="H17" s="35"/>
      <c r="I17" s="35"/>
      <c r="J17" s="35"/>
      <c r="K17" s="2"/>
      <c r="L17" s="2"/>
    </row>
    <row r="18" spans="1:12" ht="12.75">
      <c r="A18" s="8" t="s">
        <v>117</v>
      </c>
      <c r="B18" s="8"/>
      <c r="C18" s="2"/>
      <c r="D18" s="29">
        <v>18675</v>
      </c>
      <c r="E18" s="35"/>
      <c r="F18" s="29">
        <v>30914</v>
      </c>
      <c r="G18" s="35"/>
      <c r="H18" s="29">
        <v>81382</v>
      </c>
      <c r="I18" s="35"/>
      <c r="J18" s="29">
        <v>84343</v>
      </c>
      <c r="K18" s="2"/>
      <c r="L18" s="2"/>
    </row>
    <row r="19" spans="1:12" ht="12.75">
      <c r="A19" s="2"/>
      <c r="B19" s="2"/>
      <c r="C19" s="2"/>
      <c r="D19" s="35"/>
      <c r="E19" s="35"/>
      <c r="F19" s="35"/>
      <c r="G19" s="35"/>
      <c r="H19" s="35"/>
      <c r="I19" s="35"/>
      <c r="J19" s="35"/>
      <c r="K19" s="2"/>
      <c r="L19" s="2"/>
    </row>
    <row r="20" spans="1:12" ht="12.75">
      <c r="A20" s="8" t="s">
        <v>118</v>
      </c>
      <c r="B20" s="8"/>
      <c r="C20" s="2"/>
      <c r="D20" s="35">
        <v>-17724</v>
      </c>
      <c r="E20" s="35"/>
      <c r="F20" s="35">
        <v>-30194</v>
      </c>
      <c r="G20" s="35"/>
      <c r="H20" s="35">
        <v>-73513</v>
      </c>
      <c r="I20" s="35"/>
      <c r="J20" s="35">
        <v>-83351</v>
      </c>
      <c r="K20" s="2"/>
      <c r="L20" s="2"/>
    </row>
    <row r="21" spans="1:12" ht="12.75">
      <c r="A21" s="2"/>
      <c r="B21" s="2"/>
      <c r="C21" s="2"/>
      <c r="D21" s="35"/>
      <c r="E21" s="35"/>
      <c r="F21" s="35"/>
      <c r="G21" s="35"/>
      <c r="H21" s="35"/>
      <c r="I21" s="35"/>
      <c r="J21" s="35"/>
      <c r="K21" s="2"/>
      <c r="L21" s="2"/>
    </row>
    <row r="22" spans="1:12" ht="12.75">
      <c r="A22" s="2"/>
      <c r="B22" s="2"/>
      <c r="C22" s="2"/>
      <c r="D22" s="36"/>
      <c r="E22" s="35"/>
      <c r="F22" s="36"/>
      <c r="G22" s="35"/>
      <c r="H22" s="36"/>
      <c r="I22" s="35"/>
      <c r="J22" s="36"/>
      <c r="K22" s="2"/>
      <c r="L22" s="2"/>
    </row>
    <row r="23" spans="1:12" ht="12.75">
      <c r="A23" s="8" t="s">
        <v>245</v>
      </c>
      <c r="B23" s="8"/>
      <c r="C23" s="2"/>
      <c r="D23" s="30">
        <f>D18+D20</f>
        <v>951</v>
      </c>
      <c r="E23" s="35"/>
      <c r="F23" s="30">
        <f>F18+F20</f>
        <v>720</v>
      </c>
      <c r="G23" s="35"/>
      <c r="H23" s="30">
        <f>H18+H20</f>
        <v>7869</v>
      </c>
      <c r="I23" s="35"/>
      <c r="J23" s="30">
        <f>J18+J20</f>
        <v>992</v>
      </c>
      <c r="K23" s="2"/>
      <c r="L23" s="2"/>
    </row>
    <row r="24" spans="1:12" ht="12.75">
      <c r="A24" s="2"/>
      <c r="B24" s="2"/>
      <c r="C24" s="2"/>
      <c r="D24" s="30"/>
      <c r="E24" s="35"/>
      <c r="F24" s="30"/>
      <c r="G24" s="35"/>
      <c r="H24" s="30"/>
      <c r="I24" s="35"/>
      <c r="J24" s="30"/>
      <c r="K24" s="2"/>
      <c r="L24" s="2"/>
    </row>
    <row r="25" spans="1:12" ht="12.75">
      <c r="A25" s="8" t="s">
        <v>119</v>
      </c>
      <c r="B25" s="8"/>
      <c r="C25" s="2"/>
      <c r="D25" s="30">
        <v>168</v>
      </c>
      <c r="E25" s="35"/>
      <c r="F25" s="30">
        <v>421</v>
      </c>
      <c r="G25" s="35"/>
      <c r="H25" s="30">
        <v>877</v>
      </c>
      <c r="I25" s="35"/>
      <c r="J25" s="30">
        <v>1163</v>
      </c>
      <c r="K25" s="2"/>
      <c r="L25" s="2"/>
    </row>
    <row r="26" spans="1:12" ht="12.75">
      <c r="A26" s="2"/>
      <c r="B26" s="2"/>
      <c r="C26" s="2"/>
      <c r="D26" s="30"/>
      <c r="E26" s="35"/>
      <c r="F26" s="30"/>
      <c r="G26" s="35"/>
      <c r="H26" s="30"/>
      <c r="I26" s="35"/>
      <c r="J26" s="30"/>
      <c r="K26" s="2"/>
      <c r="L26" s="2"/>
    </row>
    <row r="27" spans="1:12" ht="12.75">
      <c r="A27" s="8" t="s">
        <v>120</v>
      </c>
      <c r="B27" s="8"/>
      <c r="C27" s="2"/>
      <c r="D27" s="30">
        <v>-1030</v>
      </c>
      <c r="E27" s="35"/>
      <c r="F27" s="30">
        <v>-923</v>
      </c>
      <c r="G27" s="35"/>
      <c r="H27" s="30">
        <v>-3846</v>
      </c>
      <c r="I27" s="35"/>
      <c r="J27" s="30">
        <v>-3970</v>
      </c>
      <c r="K27" s="2"/>
      <c r="L27" s="2"/>
    </row>
    <row r="28" spans="1:12" ht="12.75">
      <c r="A28" s="2"/>
      <c r="B28" s="2"/>
      <c r="C28" s="2"/>
      <c r="D28" s="30"/>
      <c r="E28" s="35"/>
      <c r="F28" s="30"/>
      <c r="G28" s="35"/>
      <c r="H28" s="30"/>
      <c r="I28" s="35"/>
      <c r="J28" s="30"/>
      <c r="K28" s="2"/>
      <c r="L28" s="2"/>
    </row>
    <row r="29" spans="1:12" ht="12.75">
      <c r="A29" s="2"/>
      <c r="B29" s="2"/>
      <c r="C29" s="2"/>
      <c r="D29" s="33"/>
      <c r="E29" s="35"/>
      <c r="F29" s="33"/>
      <c r="G29" s="35"/>
      <c r="H29" s="33"/>
      <c r="I29" s="35"/>
      <c r="J29" s="33"/>
      <c r="K29" s="2"/>
      <c r="L29" s="2"/>
    </row>
    <row r="30" spans="1:12" ht="12.75">
      <c r="A30" s="8" t="s">
        <v>253</v>
      </c>
      <c r="B30" s="8"/>
      <c r="C30" s="2"/>
      <c r="D30" s="30">
        <f>D23+D25+D27</f>
        <v>89</v>
      </c>
      <c r="E30" s="35"/>
      <c r="F30" s="30">
        <f>F23+F25+F27</f>
        <v>218</v>
      </c>
      <c r="G30" s="35"/>
      <c r="H30" s="30">
        <f>H23+H25+H27</f>
        <v>4900</v>
      </c>
      <c r="I30" s="35"/>
      <c r="J30" s="30">
        <f>J23+J25+J27</f>
        <v>-1815</v>
      </c>
      <c r="K30" s="2"/>
      <c r="L30" s="2"/>
    </row>
    <row r="31" spans="1:12" ht="12.75">
      <c r="A31" s="2"/>
      <c r="B31" s="2"/>
      <c r="C31" s="2"/>
      <c r="D31" s="30"/>
      <c r="E31" s="35"/>
      <c r="F31" s="30"/>
      <c r="G31" s="35"/>
      <c r="H31" s="30"/>
      <c r="I31" s="35"/>
      <c r="J31" s="30"/>
      <c r="K31" s="2"/>
      <c r="L31" s="2"/>
    </row>
    <row r="32" spans="1:12" ht="12.75">
      <c r="A32" s="8" t="s">
        <v>121</v>
      </c>
      <c r="B32" s="8"/>
      <c r="C32" s="2"/>
      <c r="D32" s="30">
        <v>144</v>
      </c>
      <c r="E32" s="35"/>
      <c r="F32" s="30">
        <v>246</v>
      </c>
      <c r="G32" s="35"/>
      <c r="H32" s="30">
        <v>510</v>
      </c>
      <c r="I32" s="35"/>
      <c r="J32" s="30">
        <v>368</v>
      </c>
      <c r="K32" s="2"/>
      <c r="L32" s="2"/>
    </row>
    <row r="33" spans="1:12" ht="12.75">
      <c r="A33" s="2"/>
      <c r="B33" s="2"/>
      <c r="C33" s="2"/>
      <c r="D33" s="30"/>
      <c r="E33" s="35"/>
      <c r="F33" s="30"/>
      <c r="G33" s="35"/>
      <c r="H33" s="30"/>
      <c r="I33" s="35"/>
      <c r="J33" s="30"/>
      <c r="K33" s="2"/>
      <c r="L33" s="2"/>
    </row>
    <row r="34" spans="1:12" ht="12.75">
      <c r="A34" s="8" t="s">
        <v>114</v>
      </c>
      <c r="B34" s="8"/>
      <c r="C34" s="2"/>
      <c r="D34" s="30">
        <v>-205</v>
      </c>
      <c r="E34" s="35"/>
      <c r="F34" s="30">
        <v>-549</v>
      </c>
      <c r="G34" s="35"/>
      <c r="H34" s="30">
        <v>-751</v>
      </c>
      <c r="I34" s="35"/>
      <c r="J34" s="30">
        <v>-1493</v>
      </c>
      <c r="K34" s="2"/>
      <c r="L34" s="2"/>
    </row>
    <row r="35" spans="1:12" ht="12.75">
      <c r="A35" s="2"/>
      <c r="B35" s="2"/>
      <c r="C35" s="2"/>
      <c r="D35" s="30"/>
      <c r="E35" s="35"/>
      <c r="F35" s="30"/>
      <c r="G35" s="35"/>
      <c r="H35" s="30"/>
      <c r="I35" s="35"/>
      <c r="J35" s="30"/>
      <c r="K35" s="2"/>
      <c r="L35" s="2"/>
    </row>
    <row r="36" spans="1:12" ht="12.75">
      <c r="A36" s="2"/>
      <c r="B36" s="2"/>
      <c r="C36" s="2"/>
      <c r="D36" s="33"/>
      <c r="E36" s="35"/>
      <c r="F36" s="33"/>
      <c r="G36" s="35"/>
      <c r="H36" s="33"/>
      <c r="I36" s="35"/>
      <c r="J36" s="33"/>
      <c r="K36" s="2"/>
      <c r="L36" s="2"/>
    </row>
    <row r="37" spans="1:12" ht="12.75">
      <c r="A37" s="8" t="s">
        <v>258</v>
      </c>
      <c r="B37" s="8"/>
      <c r="C37" s="2"/>
      <c r="D37" s="30">
        <f>+D30+D32+D34</f>
        <v>28</v>
      </c>
      <c r="E37" s="35"/>
      <c r="F37" s="30">
        <f>+F30+F32+F34</f>
        <v>-85</v>
      </c>
      <c r="G37" s="35"/>
      <c r="H37" s="30">
        <f>+H30+H32+H34</f>
        <v>4659</v>
      </c>
      <c r="I37" s="35"/>
      <c r="J37" s="30">
        <f>+J30+J32+J34</f>
        <v>-2940</v>
      </c>
      <c r="K37" s="2"/>
      <c r="L37" s="2"/>
    </row>
    <row r="38" spans="1:12" ht="12.75">
      <c r="A38" s="2"/>
      <c r="B38" s="2"/>
      <c r="C38" s="2"/>
      <c r="D38" s="30"/>
      <c r="E38" s="35"/>
      <c r="F38" s="30"/>
      <c r="G38" s="35"/>
      <c r="H38" s="30"/>
      <c r="I38" s="35"/>
      <c r="J38" s="30"/>
      <c r="K38" s="2"/>
      <c r="L38" s="2"/>
    </row>
    <row r="39" spans="1:12" ht="12.75">
      <c r="A39" s="8" t="s">
        <v>115</v>
      </c>
      <c r="B39" s="8"/>
      <c r="C39" s="2"/>
      <c r="D39" s="30">
        <v>-63</v>
      </c>
      <c r="E39" s="35"/>
      <c r="F39" s="30">
        <v>38</v>
      </c>
      <c r="G39" s="35"/>
      <c r="H39" s="30">
        <v>-1162</v>
      </c>
      <c r="I39" s="35"/>
      <c r="J39" s="30">
        <v>145</v>
      </c>
      <c r="K39" s="2"/>
      <c r="L39" s="2"/>
    </row>
    <row r="40" spans="1:12" ht="12.75">
      <c r="A40" s="2"/>
      <c r="B40" s="2"/>
      <c r="C40" s="2"/>
      <c r="D40" s="30"/>
      <c r="E40" s="35"/>
      <c r="F40" s="30"/>
      <c r="G40" s="35"/>
      <c r="H40" s="30"/>
      <c r="I40" s="35"/>
      <c r="J40" s="30"/>
      <c r="K40" s="2"/>
      <c r="L40" s="2"/>
    </row>
    <row r="41" spans="1:12" ht="13.5" thickBot="1">
      <c r="A41" s="8" t="s">
        <v>252</v>
      </c>
      <c r="B41" s="8"/>
      <c r="C41" s="2"/>
      <c r="D41" s="31">
        <f>+D37+D39</f>
        <v>-35</v>
      </c>
      <c r="E41" s="35"/>
      <c r="F41" s="31">
        <f>+F37+F39</f>
        <v>-47</v>
      </c>
      <c r="G41" s="35"/>
      <c r="H41" s="31">
        <f>+H37+H39</f>
        <v>3497</v>
      </c>
      <c r="I41" s="35"/>
      <c r="J41" s="31">
        <f>+J37+J39</f>
        <v>-2795</v>
      </c>
      <c r="K41" s="2"/>
      <c r="L41" s="2"/>
    </row>
    <row r="42" spans="1:12" ht="13.5" thickTop="1">
      <c r="A42" s="2"/>
      <c r="B42" s="2"/>
      <c r="C42" s="2"/>
      <c r="D42" s="9"/>
      <c r="E42" s="2"/>
      <c r="F42" s="2"/>
      <c r="G42" s="2"/>
      <c r="H42" s="9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7" t="s">
        <v>38</v>
      </c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2" t="s">
        <v>36</v>
      </c>
      <c r="B45" s="12"/>
      <c r="C45" s="2"/>
      <c r="D45" s="13">
        <f>D41*100/40097</f>
        <v>-0.08728832580991097</v>
      </c>
      <c r="E45" s="2"/>
      <c r="F45" s="13">
        <f>F41*100/40097</f>
        <v>-0.11721575180188044</v>
      </c>
      <c r="G45" s="13"/>
      <c r="H45" s="13">
        <f>H41*100/40097</f>
        <v>8.721350724493105</v>
      </c>
      <c r="I45" s="13"/>
      <c r="J45" s="13">
        <f>J41*100/40097</f>
        <v>-6.97059630396289</v>
      </c>
      <c r="K45" s="2"/>
      <c r="L45" s="2"/>
    </row>
    <row r="46" spans="1:12" ht="12.75">
      <c r="A46" s="12" t="s">
        <v>37</v>
      </c>
      <c r="B46" s="12"/>
      <c r="C46" s="2"/>
      <c r="D46" s="27" t="s">
        <v>83</v>
      </c>
      <c r="E46" s="2"/>
      <c r="F46" s="27" t="s">
        <v>83</v>
      </c>
      <c r="G46" s="2"/>
      <c r="H46" s="27" t="s">
        <v>83</v>
      </c>
      <c r="I46" s="2"/>
      <c r="J46" s="27" t="s">
        <v>83</v>
      </c>
      <c r="K46" s="2"/>
      <c r="L46" s="2"/>
    </row>
    <row r="47" spans="1:12" ht="12.75">
      <c r="A47" s="2"/>
      <c r="B47" s="2"/>
      <c r="C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4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2.75">
      <c r="A50" s="24" t="s">
        <v>246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printOptions/>
  <pageMargins left="0.7874015748031497" right="0.3937007874015748" top="0.984251968503937" bottom="0.984251968503937" header="0.5118110236220472" footer="0.5118110236220472"/>
  <pageSetup fitToHeight="10" fitToWidth="1" horizontalDpi="300" verticalDpi="300" orientation="portrait" paperSize="9" scale="78" r:id="rId1"/>
  <headerFooter alignWithMargins="0">
    <oddFooter>&amp;CPage &amp;P of 7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62"/>
  <sheetViews>
    <sheetView showGridLines="0" workbookViewId="0" topLeftCell="A1">
      <selection activeCell="I56" sqref="I56"/>
    </sheetView>
  </sheetViews>
  <sheetFormatPr defaultColWidth="9.140625" defaultRowHeight="12.75"/>
  <cols>
    <col min="7" max="7" width="10.8515625" style="0" customWidth="1"/>
    <col min="8" max="8" width="8.7109375" style="0" customWidth="1"/>
    <col min="9" max="9" width="11.7109375" style="0" customWidth="1"/>
  </cols>
  <sheetData>
    <row r="1" spans="1:16" ht="19.5">
      <c r="A1" s="21" t="s">
        <v>197</v>
      </c>
      <c r="B1" s="19"/>
      <c r="C1" s="19"/>
      <c r="D1" s="19"/>
      <c r="E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20" t="s">
        <v>24</v>
      </c>
      <c r="B2" s="20"/>
      <c r="C2" s="20"/>
      <c r="D2" s="20"/>
      <c r="E2" s="20"/>
      <c r="F2" s="20"/>
      <c r="G2" s="20"/>
      <c r="H2" s="34"/>
      <c r="I2" s="20"/>
      <c r="J2" s="20"/>
      <c r="K2" s="20"/>
      <c r="L2" s="20"/>
      <c r="M2" s="20"/>
      <c r="N2" s="20"/>
      <c r="O2" s="20"/>
      <c r="P2" s="20"/>
    </row>
    <row r="3" spans="1:16" ht="12.7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2" t="s">
        <v>31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7"/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10" t="s">
        <v>26</v>
      </c>
      <c r="H9" s="2"/>
      <c r="I9" s="10" t="s">
        <v>28</v>
      </c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10" t="s">
        <v>27</v>
      </c>
      <c r="H10" s="2"/>
      <c r="I10" s="10" t="s">
        <v>29</v>
      </c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11" t="s">
        <v>263</v>
      </c>
      <c r="H11" s="2"/>
      <c r="I11" s="11" t="s">
        <v>264</v>
      </c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4" t="s">
        <v>54</v>
      </c>
      <c r="H12" s="2"/>
      <c r="I12" s="4" t="s">
        <v>55</v>
      </c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4" t="s">
        <v>25</v>
      </c>
      <c r="H13" s="2"/>
      <c r="I13" s="4" t="s">
        <v>25</v>
      </c>
      <c r="J13" s="2"/>
      <c r="K13" s="2"/>
      <c r="L13" s="2"/>
      <c r="M13" s="2"/>
      <c r="N13" s="2"/>
      <c r="O13" s="2"/>
      <c r="P13" s="2"/>
    </row>
    <row r="14" spans="1:16" ht="12.75">
      <c r="A14" s="7" t="s">
        <v>201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5" t="s">
        <v>202</v>
      </c>
      <c r="B16" s="7"/>
      <c r="C16" s="7"/>
      <c r="D16" s="7"/>
      <c r="E16" s="7"/>
      <c r="F16" s="2"/>
      <c r="G16" s="35">
        <v>41051</v>
      </c>
      <c r="H16" s="35"/>
      <c r="I16" s="35">
        <v>43570</v>
      </c>
      <c r="J16" s="2"/>
      <c r="K16" s="2"/>
      <c r="L16" s="2"/>
      <c r="M16" s="2"/>
      <c r="N16" s="2"/>
      <c r="O16" s="2"/>
      <c r="P16" s="2"/>
    </row>
    <row r="17" spans="1:16" ht="12.75">
      <c r="A17" s="5" t="s">
        <v>203</v>
      </c>
      <c r="B17" s="7"/>
      <c r="C17" s="7"/>
      <c r="D17" s="7"/>
      <c r="E17" s="7"/>
      <c r="F17" s="2"/>
      <c r="G17" s="35">
        <v>712</v>
      </c>
      <c r="H17" s="35"/>
      <c r="I17" s="35">
        <v>712</v>
      </c>
      <c r="J17" s="2"/>
      <c r="K17" s="2"/>
      <c r="L17" s="2"/>
      <c r="M17" s="2"/>
      <c r="N17" s="2"/>
      <c r="O17" s="2"/>
      <c r="P17" s="2"/>
    </row>
    <row r="18" spans="1:16" ht="12.75">
      <c r="A18" s="15" t="s">
        <v>212</v>
      </c>
      <c r="B18" s="7"/>
      <c r="C18" s="7"/>
      <c r="D18" s="7"/>
      <c r="E18" s="7"/>
      <c r="F18" s="2"/>
      <c r="G18" s="35">
        <v>4360</v>
      </c>
      <c r="H18" s="35"/>
      <c r="I18" s="35">
        <v>5401</v>
      </c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32">
        <f>SUM(G16:G18)</f>
        <v>46123</v>
      </c>
      <c r="H19" s="35"/>
      <c r="I19" s="32">
        <f>SUM(I16:I18)</f>
        <v>49683</v>
      </c>
      <c r="J19" s="2"/>
      <c r="K19" s="2"/>
      <c r="L19" s="2"/>
      <c r="M19" s="2"/>
      <c r="N19" s="2"/>
      <c r="O19" s="2"/>
      <c r="P19" s="2"/>
    </row>
    <row r="20" spans="1:16" ht="12.75">
      <c r="A20" s="7" t="s">
        <v>130</v>
      </c>
      <c r="B20" s="7"/>
      <c r="C20" s="7"/>
      <c r="D20" s="7"/>
      <c r="E20" s="7"/>
      <c r="F20" s="2"/>
      <c r="G20" s="35"/>
      <c r="H20" s="35"/>
      <c r="I20" s="35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35"/>
      <c r="H21" s="35"/>
      <c r="I21" s="35"/>
      <c r="J21" s="2"/>
      <c r="K21" s="2"/>
      <c r="L21" s="2"/>
      <c r="M21" s="2"/>
      <c r="N21" s="2"/>
      <c r="O21" s="2"/>
      <c r="P21" s="2"/>
    </row>
    <row r="22" spans="1:16" ht="12.75">
      <c r="A22" s="2" t="s">
        <v>131</v>
      </c>
      <c r="B22" s="2"/>
      <c r="C22" s="2"/>
      <c r="D22" s="2"/>
      <c r="E22" s="2"/>
      <c r="F22" s="2"/>
      <c r="G22" s="35">
        <v>14694</v>
      </c>
      <c r="H22" s="35"/>
      <c r="I22" s="35">
        <v>19234</v>
      </c>
      <c r="J22" s="2"/>
      <c r="K22" s="2"/>
      <c r="L22" s="2"/>
      <c r="M22" s="2"/>
      <c r="N22" s="2"/>
      <c r="O22" s="2"/>
      <c r="P22" s="2"/>
    </row>
    <row r="23" spans="1:16" ht="12.75">
      <c r="A23" s="2" t="s">
        <v>132</v>
      </c>
      <c r="B23" s="2"/>
      <c r="C23" s="2"/>
      <c r="D23" s="2"/>
      <c r="E23" s="2"/>
      <c r="F23" s="2"/>
      <c r="G23" s="35">
        <v>4356</v>
      </c>
      <c r="H23" s="35"/>
      <c r="I23" s="35">
        <v>8207</v>
      </c>
      <c r="J23" s="2"/>
      <c r="K23" s="2"/>
      <c r="L23" s="2"/>
      <c r="M23" s="2"/>
      <c r="N23" s="2"/>
      <c r="O23" s="2"/>
      <c r="P23" s="2"/>
    </row>
    <row r="24" spans="1:16" ht="12.75">
      <c r="A24" s="2" t="s">
        <v>133</v>
      </c>
      <c r="B24" s="2"/>
      <c r="C24" s="2"/>
      <c r="D24" s="2"/>
      <c r="E24" s="2"/>
      <c r="F24" s="2"/>
      <c r="G24" s="35">
        <v>194</v>
      </c>
      <c r="H24" s="35"/>
      <c r="I24" s="35">
        <v>430</v>
      </c>
      <c r="J24" s="2"/>
      <c r="K24" s="2"/>
      <c r="L24" s="2"/>
      <c r="M24" s="2"/>
      <c r="N24" s="2"/>
      <c r="O24" s="2"/>
      <c r="P24" s="2"/>
    </row>
    <row r="25" spans="1:16" ht="12.75" hidden="1">
      <c r="A25" s="2" t="s">
        <v>213</v>
      </c>
      <c r="B25" s="2"/>
      <c r="C25" s="2"/>
      <c r="D25" s="2"/>
      <c r="E25" s="2"/>
      <c r="F25" s="2"/>
      <c r="G25" s="35">
        <v>0</v>
      </c>
      <c r="H25" s="35"/>
      <c r="I25" s="35">
        <v>0</v>
      </c>
      <c r="J25" s="2"/>
      <c r="K25" s="2"/>
      <c r="L25" s="2"/>
      <c r="M25" s="2"/>
      <c r="N25" s="2"/>
      <c r="O25" s="2"/>
      <c r="P25" s="2"/>
    </row>
    <row r="26" spans="1:16" ht="12.75" hidden="1">
      <c r="A26" s="2" t="s">
        <v>88</v>
      </c>
      <c r="B26" s="2"/>
      <c r="C26" s="2"/>
      <c r="D26" s="2"/>
      <c r="E26" s="2"/>
      <c r="F26" s="2"/>
      <c r="G26" s="35">
        <v>0</v>
      </c>
      <c r="H26" s="35"/>
      <c r="I26" s="35">
        <v>0</v>
      </c>
      <c r="J26" s="2"/>
      <c r="K26" s="2"/>
      <c r="L26" s="2"/>
      <c r="M26" s="2"/>
      <c r="N26" s="2"/>
      <c r="O26" s="2"/>
      <c r="P26" s="2"/>
    </row>
    <row r="27" spans="1:16" ht="12.75">
      <c r="A27" s="2" t="s">
        <v>134</v>
      </c>
      <c r="B27" s="2"/>
      <c r="C27" s="2"/>
      <c r="D27" s="2"/>
      <c r="E27" s="2"/>
      <c r="F27" s="2"/>
      <c r="G27" s="35">
        <v>739</v>
      </c>
      <c r="H27" s="35"/>
      <c r="I27" s="35">
        <v>721</v>
      </c>
      <c r="J27" s="2"/>
      <c r="K27" s="2"/>
      <c r="L27" s="2"/>
      <c r="M27" s="2"/>
      <c r="N27" s="2"/>
      <c r="O27" s="2"/>
      <c r="P27" s="2"/>
    </row>
    <row r="28" spans="1:16" ht="12.75">
      <c r="A28" s="2" t="s">
        <v>135</v>
      </c>
      <c r="B28" s="2"/>
      <c r="C28" s="2"/>
      <c r="D28" s="2"/>
      <c r="E28" s="2"/>
      <c r="F28" s="2"/>
      <c r="G28" s="35">
        <v>1869</v>
      </c>
      <c r="H28" s="35"/>
      <c r="I28" s="35">
        <v>983</v>
      </c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32">
        <f>SUM(G22:G28)</f>
        <v>21852</v>
      </c>
      <c r="H29" s="35"/>
      <c r="I29" s="32">
        <f>SUM(I22:I28)</f>
        <v>29575</v>
      </c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35"/>
      <c r="H30" s="35"/>
      <c r="I30" s="35"/>
      <c r="J30" s="2"/>
      <c r="K30" s="2"/>
      <c r="L30" s="2"/>
      <c r="M30" s="2"/>
      <c r="N30" s="2"/>
      <c r="O30" s="2"/>
      <c r="P30" s="2"/>
    </row>
    <row r="31" spans="1:16" ht="12.75">
      <c r="A31" s="7" t="s">
        <v>136</v>
      </c>
      <c r="B31" s="7"/>
      <c r="C31" s="7"/>
      <c r="D31" s="7"/>
      <c r="E31" s="7"/>
      <c r="F31" s="2"/>
      <c r="G31" s="35"/>
      <c r="H31" s="35"/>
      <c r="I31" s="35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35"/>
      <c r="H32" s="35"/>
      <c r="I32" s="35"/>
      <c r="J32" s="2"/>
      <c r="K32" s="2"/>
      <c r="L32" s="2"/>
      <c r="M32" s="2"/>
      <c r="N32" s="2"/>
      <c r="O32" s="2"/>
      <c r="P32" s="2"/>
    </row>
    <row r="33" spans="1:16" ht="12.75">
      <c r="A33" s="2" t="s">
        <v>106</v>
      </c>
      <c r="B33" s="2"/>
      <c r="C33" s="2"/>
      <c r="D33" s="2"/>
      <c r="E33" s="2"/>
      <c r="F33" s="2"/>
      <c r="G33" s="35">
        <v>6168</v>
      </c>
      <c r="H33" s="35"/>
      <c r="I33" s="35">
        <v>13336</v>
      </c>
      <c r="J33" s="2"/>
      <c r="K33" s="2"/>
      <c r="L33" s="2"/>
      <c r="M33" s="2"/>
      <c r="N33" s="2"/>
      <c r="O33" s="2"/>
      <c r="P33" s="2"/>
    </row>
    <row r="34" spans="1:16" ht="12.75">
      <c r="A34" s="2" t="s">
        <v>137</v>
      </c>
      <c r="B34" s="2"/>
      <c r="C34" s="2"/>
      <c r="D34" s="2"/>
      <c r="E34" s="2"/>
      <c r="F34" s="2"/>
      <c r="G34" s="35">
        <v>516</v>
      </c>
      <c r="H34" s="35"/>
      <c r="I34" s="35">
        <v>3079</v>
      </c>
      <c r="J34" s="2"/>
      <c r="K34" s="2"/>
      <c r="L34" s="2"/>
      <c r="M34" s="2"/>
      <c r="N34" s="2"/>
      <c r="O34" s="2"/>
      <c r="P34" s="2"/>
    </row>
    <row r="35" spans="1:16" ht="12.75">
      <c r="A35" s="2" t="s">
        <v>138</v>
      </c>
      <c r="B35" s="2"/>
      <c r="C35" s="2"/>
      <c r="D35" s="2"/>
      <c r="E35" s="2"/>
      <c r="F35" s="2"/>
      <c r="G35" s="35">
        <v>709</v>
      </c>
      <c r="H35" s="35"/>
      <c r="I35" s="35">
        <v>657</v>
      </c>
      <c r="J35" s="2"/>
      <c r="K35" s="2"/>
      <c r="L35" s="2"/>
      <c r="M35" s="2"/>
      <c r="N35" s="2"/>
      <c r="O35" s="2"/>
      <c r="P35" s="2"/>
    </row>
    <row r="36" spans="1:16" ht="12.75">
      <c r="A36" s="1" t="s">
        <v>87</v>
      </c>
      <c r="B36" s="2"/>
      <c r="C36" s="2"/>
      <c r="D36" s="2"/>
      <c r="E36" s="2"/>
      <c r="F36" s="2"/>
      <c r="G36" s="35">
        <v>1100</v>
      </c>
      <c r="H36" s="35"/>
      <c r="I36" s="35">
        <v>6183</v>
      </c>
      <c r="J36" s="2"/>
      <c r="K36" s="2"/>
      <c r="L36" s="2"/>
      <c r="M36" s="2"/>
      <c r="N36" s="2"/>
      <c r="O36" s="2"/>
      <c r="P36" s="2"/>
    </row>
    <row r="37" spans="1:16" ht="12.75">
      <c r="A37" s="2" t="s">
        <v>139</v>
      </c>
      <c r="B37" s="2"/>
      <c r="C37" s="2"/>
      <c r="D37" s="2"/>
      <c r="E37" s="2"/>
      <c r="F37" s="2"/>
      <c r="G37" s="35">
        <v>36</v>
      </c>
      <c r="H37" s="35"/>
      <c r="I37" s="35">
        <v>0</v>
      </c>
      <c r="J37" s="2"/>
      <c r="K37" s="2"/>
      <c r="L37" s="2"/>
      <c r="M37" s="2"/>
      <c r="N37" s="2"/>
      <c r="O37" s="2"/>
      <c r="P37" s="2"/>
    </row>
    <row r="38" spans="1:16" ht="12.75" hidden="1">
      <c r="A38" s="2" t="s">
        <v>140</v>
      </c>
      <c r="B38" s="2"/>
      <c r="C38" s="2"/>
      <c r="D38" s="2"/>
      <c r="E38" s="2"/>
      <c r="F38" s="2"/>
      <c r="G38" s="35">
        <v>0</v>
      </c>
      <c r="H38" s="35"/>
      <c r="I38" s="35">
        <v>0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32">
        <f>SUM(G33:G38)</f>
        <v>8529</v>
      </c>
      <c r="H39" s="35"/>
      <c r="I39" s="32">
        <f>SUM(I33:I38)</f>
        <v>23255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35"/>
      <c r="H40" s="35"/>
      <c r="I40" s="35"/>
      <c r="J40" s="2"/>
      <c r="K40" s="2"/>
      <c r="L40" s="2"/>
      <c r="M40" s="2"/>
      <c r="N40" s="2"/>
      <c r="O40" s="2"/>
      <c r="P40" s="2"/>
    </row>
    <row r="41" spans="1:16" ht="12.75">
      <c r="A41" s="7" t="s">
        <v>217</v>
      </c>
      <c r="B41" s="7"/>
      <c r="C41" s="7"/>
      <c r="D41" s="7"/>
      <c r="E41" s="7"/>
      <c r="F41" s="2"/>
      <c r="G41" s="35">
        <f>+G29-G39</f>
        <v>13323</v>
      </c>
      <c r="H41" s="35"/>
      <c r="I41" s="35">
        <f>+I29-I39</f>
        <v>6320</v>
      </c>
      <c r="J41" s="2"/>
      <c r="K41" s="2"/>
      <c r="L41" s="2"/>
      <c r="M41" s="2"/>
      <c r="N41" s="2"/>
      <c r="O41" s="2"/>
      <c r="P41" s="2"/>
    </row>
    <row r="42" spans="1:16" ht="13.5" thickBot="1">
      <c r="A42" s="2"/>
      <c r="B42" s="2"/>
      <c r="C42" s="2"/>
      <c r="D42" s="2"/>
      <c r="E42" s="2"/>
      <c r="F42" s="2"/>
      <c r="G42" s="37">
        <f>+G19+G41</f>
        <v>59446</v>
      </c>
      <c r="H42" s="35"/>
      <c r="I42" s="37">
        <f>+I19+I41</f>
        <v>56003</v>
      </c>
      <c r="J42" s="2"/>
      <c r="K42" s="2"/>
      <c r="L42" s="2"/>
      <c r="M42" s="2"/>
      <c r="N42" s="2"/>
      <c r="O42" s="2"/>
      <c r="P42" s="2"/>
    </row>
    <row r="43" spans="1:16" ht="13.5" thickTop="1">
      <c r="A43" s="2"/>
      <c r="B43" s="2"/>
      <c r="C43" s="2"/>
      <c r="D43" s="2"/>
      <c r="E43" s="2"/>
      <c r="F43" s="2"/>
      <c r="G43" s="35"/>
      <c r="H43" s="35"/>
      <c r="I43" s="35"/>
      <c r="J43" s="2"/>
      <c r="K43" s="2"/>
      <c r="L43" s="2"/>
      <c r="M43" s="2"/>
      <c r="N43" s="2"/>
      <c r="O43" s="2"/>
      <c r="P43" s="2"/>
    </row>
    <row r="44" spans="1:16" ht="12.75">
      <c r="A44" s="7" t="s">
        <v>142</v>
      </c>
      <c r="B44" s="7"/>
      <c r="C44" s="7"/>
      <c r="D44" s="7"/>
      <c r="E44" s="7"/>
      <c r="F44" s="2"/>
      <c r="G44" s="35"/>
      <c r="H44" s="35"/>
      <c r="I44" s="35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35"/>
      <c r="H45" s="35"/>
      <c r="I45" s="35"/>
      <c r="J45" s="2"/>
      <c r="K45" s="2"/>
      <c r="L45" s="2"/>
      <c r="M45" s="2"/>
      <c r="N45" s="2"/>
      <c r="O45" s="2"/>
      <c r="P45" s="2"/>
    </row>
    <row r="46" spans="1:16" ht="12.75">
      <c r="A46" s="2" t="s">
        <v>143</v>
      </c>
      <c r="B46" s="2"/>
      <c r="C46" s="2"/>
      <c r="D46" s="2"/>
      <c r="E46" s="2"/>
      <c r="F46" s="2"/>
      <c r="G46" s="35">
        <v>40097</v>
      </c>
      <c r="H46" s="35"/>
      <c r="I46" s="35">
        <v>40097</v>
      </c>
      <c r="J46" s="2"/>
      <c r="K46" s="2"/>
      <c r="L46" s="2"/>
      <c r="M46" s="2"/>
      <c r="N46" s="2"/>
      <c r="O46" s="2"/>
      <c r="P46" s="2"/>
    </row>
    <row r="47" spans="1:16" ht="12.75">
      <c r="A47" s="2" t="s">
        <v>144</v>
      </c>
      <c r="B47" s="2"/>
      <c r="C47" s="2"/>
      <c r="D47" s="2"/>
      <c r="E47" s="2"/>
      <c r="F47" s="2"/>
      <c r="G47" s="35">
        <v>7</v>
      </c>
      <c r="H47" s="35"/>
      <c r="I47" s="35">
        <v>7</v>
      </c>
      <c r="J47" s="2"/>
      <c r="K47" s="2"/>
      <c r="L47" s="2"/>
      <c r="M47" s="2"/>
      <c r="N47" s="2"/>
      <c r="O47" s="2"/>
      <c r="P47" s="2"/>
    </row>
    <row r="48" spans="1:16" ht="12.75">
      <c r="A48" s="2" t="s">
        <v>145</v>
      </c>
      <c r="B48" s="2"/>
      <c r="C48" s="2"/>
      <c r="D48" s="2"/>
      <c r="E48" s="2"/>
      <c r="F48" s="2"/>
      <c r="G48" s="84">
        <v>11198</v>
      </c>
      <c r="H48" s="35"/>
      <c r="I48" s="84">
        <v>7701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35">
        <f>SUM(G46:G48)</f>
        <v>51302</v>
      </c>
      <c r="H49" s="35"/>
      <c r="I49" s="35">
        <f>SUM(I46:I48)</f>
        <v>47805</v>
      </c>
      <c r="J49" s="2"/>
      <c r="K49" s="2"/>
      <c r="L49" s="2"/>
      <c r="M49" s="2"/>
      <c r="N49" s="2"/>
      <c r="O49" s="2"/>
      <c r="P49" s="2"/>
    </row>
    <row r="50" spans="1:16" ht="12.75">
      <c r="A50" s="7" t="s">
        <v>141</v>
      </c>
      <c r="B50" s="7"/>
      <c r="C50" s="7"/>
      <c r="D50" s="7"/>
      <c r="E50" s="7"/>
      <c r="F50" s="2"/>
      <c r="G50" s="35"/>
      <c r="H50" s="35"/>
      <c r="I50" s="35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35"/>
      <c r="H51" s="35"/>
      <c r="I51" s="35"/>
      <c r="J51" s="2"/>
      <c r="K51" s="2"/>
      <c r="L51" s="2"/>
      <c r="M51" s="2"/>
      <c r="N51" s="2"/>
      <c r="O51" s="2"/>
      <c r="P51" s="2"/>
    </row>
    <row r="52" spans="1:16" ht="12.75" hidden="1">
      <c r="A52" s="2" t="s">
        <v>140</v>
      </c>
      <c r="B52" s="2"/>
      <c r="C52" s="2"/>
      <c r="D52" s="2"/>
      <c r="E52" s="2"/>
      <c r="F52" s="2"/>
      <c r="G52" s="35">
        <v>0</v>
      </c>
      <c r="H52" s="35"/>
      <c r="I52" s="35">
        <v>0</v>
      </c>
      <c r="J52" s="2"/>
      <c r="K52" s="2"/>
      <c r="L52" s="2"/>
      <c r="M52" s="2"/>
      <c r="N52" s="2"/>
      <c r="O52" s="2"/>
      <c r="P52" s="2"/>
    </row>
    <row r="53" spans="1:16" ht="12.75">
      <c r="A53" s="1" t="s">
        <v>200</v>
      </c>
      <c r="B53" s="2"/>
      <c r="C53" s="2"/>
      <c r="D53" s="2"/>
      <c r="E53" s="2"/>
      <c r="F53" s="2"/>
      <c r="G53" s="35">
        <v>8144</v>
      </c>
      <c r="H53" s="35"/>
      <c r="I53" s="35">
        <v>8198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2"/>
      <c r="D54" s="2"/>
      <c r="E54" s="2"/>
      <c r="F54" s="2"/>
      <c r="G54" s="37">
        <f>SUM(G49:G53)</f>
        <v>59446</v>
      </c>
      <c r="H54" s="35"/>
      <c r="I54" s="37">
        <f>SUM(I49:I53)</f>
        <v>56003</v>
      </c>
      <c r="J54" s="2"/>
      <c r="K54" s="2"/>
      <c r="L54" s="2"/>
      <c r="M54" s="2"/>
      <c r="N54" s="2"/>
      <c r="O54" s="2"/>
      <c r="P54" s="2"/>
    </row>
    <row r="55" spans="1:16" ht="13.5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7" t="s">
        <v>39</v>
      </c>
      <c r="B56" s="7"/>
      <c r="C56" s="7"/>
      <c r="D56" s="7"/>
      <c r="E56" s="7"/>
      <c r="F56" s="2"/>
      <c r="G56" s="13">
        <f>(G49-G17)*100/40097</f>
        <v>126.1690400778113</v>
      </c>
      <c r="H56" s="2"/>
      <c r="I56" s="13">
        <f>(I49-I17)*100/40097</f>
        <v>117.4476893533182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4" t="s">
        <v>35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.75">
      <c r="A60" s="24" t="s">
        <v>246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Footer>&amp;CPage &amp; 2 of &amp;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37"/>
  <sheetViews>
    <sheetView showGridLines="0" workbookViewId="0" topLeftCell="A1">
      <selection activeCell="H15" sqref="H15"/>
    </sheetView>
  </sheetViews>
  <sheetFormatPr defaultColWidth="9.140625" defaultRowHeight="12.75"/>
  <cols>
    <col min="3" max="4" width="11.7109375" style="0" customWidth="1"/>
    <col min="5" max="5" width="4.28125" style="0" customWidth="1"/>
    <col min="6" max="6" width="11.7109375" style="0" customWidth="1"/>
    <col min="7" max="7" width="4.28125" style="0" customWidth="1"/>
    <col min="8" max="8" width="11.7109375" style="0" customWidth="1"/>
    <col min="9" max="9" width="4.28125" style="0" customWidth="1"/>
    <col min="10" max="10" width="11.7109375" style="0" customWidth="1"/>
    <col min="11" max="11" width="2.7109375" style="0" customWidth="1"/>
  </cols>
  <sheetData>
    <row r="1" spans="1:11" ht="19.5">
      <c r="A1" s="21" t="s">
        <v>197</v>
      </c>
      <c r="B1" s="19"/>
      <c r="E1" s="19"/>
      <c r="F1" s="19"/>
      <c r="G1" s="19"/>
      <c r="H1" s="19"/>
      <c r="I1" s="19"/>
      <c r="J1" s="19"/>
      <c r="K1" s="19"/>
    </row>
    <row r="2" spans="1:11" ht="12.75">
      <c r="A2" s="20" t="s">
        <v>24</v>
      </c>
      <c r="B2" s="20"/>
      <c r="C2" s="20"/>
      <c r="D2" s="20"/>
      <c r="E2" s="34"/>
      <c r="F2" s="20"/>
      <c r="G2" s="20"/>
      <c r="H2" s="20"/>
      <c r="I2" s="20"/>
      <c r="J2" s="20"/>
      <c r="K2" s="20"/>
    </row>
    <row r="3" spans="1:11" ht="12.7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6" spans="1:11" ht="14.25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6" t="s">
        <v>146</v>
      </c>
      <c r="E9" s="2"/>
      <c r="F9" s="6" t="s">
        <v>146</v>
      </c>
      <c r="G9" s="2"/>
      <c r="H9" s="6" t="s">
        <v>149</v>
      </c>
      <c r="I9" s="2"/>
      <c r="J9" s="6"/>
      <c r="K9" s="2"/>
    </row>
    <row r="10" spans="1:11" ht="12.75">
      <c r="A10" s="2"/>
      <c r="B10" s="2"/>
      <c r="C10" s="2"/>
      <c r="D10" s="6" t="s">
        <v>147</v>
      </c>
      <c r="E10" s="2"/>
      <c r="F10" s="6" t="s">
        <v>148</v>
      </c>
      <c r="G10" s="2"/>
      <c r="H10" s="6" t="s">
        <v>150</v>
      </c>
      <c r="I10" s="2"/>
      <c r="J10" s="6" t="s">
        <v>116</v>
      </c>
      <c r="K10" s="2"/>
    </row>
    <row r="11" spans="1:11" ht="12.75">
      <c r="A11" s="2"/>
      <c r="B11" s="2"/>
      <c r="C11" s="2"/>
      <c r="D11" s="4" t="s">
        <v>25</v>
      </c>
      <c r="E11" s="2"/>
      <c r="F11" s="4" t="s">
        <v>25</v>
      </c>
      <c r="G11" s="2"/>
      <c r="H11" s="4" t="s">
        <v>25</v>
      </c>
      <c r="I11" s="2"/>
      <c r="J11" s="4" t="s">
        <v>25</v>
      </c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7" t="s">
        <v>249</v>
      </c>
      <c r="B13" s="7"/>
      <c r="C13" s="2"/>
      <c r="D13" s="35">
        <v>40097</v>
      </c>
      <c r="E13" s="35"/>
      <c r="F13" s="35">
        <v>7</v>
      </c>
      <c r="G13" s="35"/>
      <c r="H13" s="35">
        <v>7701</v>
      </c>
      <c r="I13" s="35"/>
      <c r="J13" s="35">
        <f>SUM(D13:I13)</f>
        <v>47805</v>
      </c>
      <c r="K13" s="2"/>
    </row>
    <row r="14" spans="1:11" s="45" customFormat="1" ht="13.5" customHeight="1">
      <c r="A14" s="54"/>
      <c r="B14" s="54"/>
      <c r="C14" s="49"/>
      <c r="D14" s="56"/>
      <c r="E14" s="56"/>
      <c r="F14" s="56"/>
      <c r="G14" s="56"/>
      <c r="H14" s="56"/>
      <c r="I14" s="56"/>
      <c r="J14" s="56"/>
      <c r="K14" s="49"/>
    </row>
    <row r="15" spans="1:11" ht="12.75">
      <c r="A15" s="7" t="s">
        <v>250</v>
      </c>
      <c r="B15" s="7"/>
      <c r="C15" s="2"/>
      <c r="D15" s="35">
        <v>0</v>
      </c>
      <c r="E15" s="35"/>
      <c r="F15" s="35">
        <v>0</v>
      </c>
      <c r="G15" s="35"/>
      <c r="H15" s="35">
        <f>'Income Statement'!H41</f>
        <v>3497</v>
      </c>
      <c r="I15" s="35"/>
      <c r="J15" s="35">
        <f>SUM(D15:I15)</f>
        <v>3497</v>
      </c>
      <c r="K15" s="2"/>
    </row>
    <row r="16" spans="1:11" ht="12.75">
      <c r="A16" s="7"/>
      <c r="B16" s="7"/>
      <c r="C16" s="2"/>
      <c r="D16" s="35"/>
      <c r="E16" s="35"/>
      <c r="F16" s="35"/>
      <c r="G16" s="35"/>
      <c r="H16" s="35"/>
      <c r="I16" s="35"/>
      <c r="J16" s="35"/>
      <c r="K16" s="2"/>
    </row>
    <row r="17" spans="1:11" ht="12.75">
      <c r="A17" s="7" t="s">
        <v>151</v>
      </c>
      <c r="B17" s="7"/>
      <c r="C17" s="2"/>
      <c r="D17" s="35">
        <v>0</v>
      </c>
      <c r="E17" s="35"/>
      <c r="F17" s="35">
        <v>0</v>
      </c>
      <c r="G17" s="35"/>
      <c r="H17" s="35">
        <v>0</v>
      </c>
      <c r="I17" s="35"/>
      <c r="J17" s="35">
        <f>SUM(D17:I17)</f>
        <v>0</v>
      </c>
      <c r="K17" s="2"/>
    </row>
    <row r="18" spans="1:11" ht="12.75">
      <c r="A18" s="7"/>
      <c r="B18" s="7"/>
      <c r="C18" s="2"/>
      <c r="D18" s="35"/>
      <c r="E18" s="35"/>
      <c r="F18" s="35"/>
      <c r="G18" s="35"/>
      <c r="H18" s="35"/>
      <c r="I18" s="35"/>
      <c r="J18" s="35"/>
      <c r="K18" s="2"/>
    </row>
    <row r="19" spans="1:11" ht="13.5" thickBot="1">
      <c r="A19" s="7" t="s">
        <v>265</v>
      </c>
      <c r="B19" s="7"/>
      <c r="C19" s="2"/>
      <c r="D19" s="37">
        <f>SUM(D13:D18)</f>
        <v>40097</v>
      </c>
      <c r="E19" s="35"/>
      <c r="F19" s="37">
        <f>SUM(F13:F18)</f>
        <v>7</v>
      </c>
      <c r="G19" s="35"/>
      <c r="H19" s="37">
        <f>SUM(H13:H18)</f>
        <v>11198</v>
      </c>
      <c r="I19" s="35"/>
      <c r="J19" s="37">
        <f>SUM(J13:J18)</f>
        <v>51302</v>
      </c>
      <c r="K19" s="2"/>
    </row>
    <row r="20" spans="1:11" ht="13.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7" t="s">
        <v>199</v>
      </c>
      <c r="B23" s="7"/>
      <c r="C23" s="2"/>
      <c r="D23" s="35">
        <v>40097</v>
      </c>
      <c r="E23" s="35"/>
      <c r="F23" s="35">
        <v>7</v>
      </c>
      <c r="G23" s="35"/>
      <c r="H23" s="35">
        <v>10785</v>
      </c>
      <c r="I23" s="35"/>
      <c r="J23" s="35">
        <f>SUM(D23:I23)</f>
        <v>50889</v>
      </c>
      <c r="K23" s="2"/>
    </row>
    <row r="24" spans="1:11" ht="12.75">
      <c r="A24" s="7"/>
      <c r="B24" s="7"/>
      <c r="C24" s="2"/>
      <c r="D24" s="56"/>
      <c r="E24" s="56"/>
      <c r="F24" s="56"/>
      <c r="G24" s="56"/>
      <c r="H24" s="56"/>
      <c r="I24" s="56"/>
      <c r="J24" s="56"/>
      <c r="K24" s="2"/>
    </row>
    <row r="25" spans="1:11" ht="12.75">
      <c r="A25" s="7" t="s">
        <v>22</v>
      </c>
      <c r="B25" s="7"/>
      <c r="C25" s="2"/>
      <c r="D25" s="35">
        <v>0</v>
      </c>
      <c r="E25" s="35"/>
      <c r="F25" s="35">
        <v>0</v>
      </c>
      <c r="G25" s="35"/>
      <c r="H25" s="35">
        <v>-2795</v>
      </c>
      <c r="I25" s="35"/>
      <c r="J25" s="35">
        <f>SUM(D25:I25)</f>
        <v>-2795</v>
      </c>
      <c r="K25" s="2"/>
    </row>
    <row r="26" spans="1:11" ht="12.75">
      <c r="A26" s="7"/>
      <c r="B26" s="7"/>
      <c r="C26" s="2"/>
      <c r="D26" s="35"/>
      <c r="E26" s="35"/>
      <c r="F26" s="35"/>
      <c r="G26" s="35"/>
      <c r="H26" s="35"/>
      <c r="I26" s="35"/>
      <c r="J26" s="35"/>
      <c r="K26" s="2"/>
    </row>
    <row r="27" spans="1:11" ht="12.75">
      <c r="A27" s="7" t="s">
        <v>151</v>
      </c>
      <c r="B27" s="7"/>
      <c r="C27" s="2"/>
      <c r="D27" s="35">
        <v>0</v>
      </c>
      <c r="E27" s="35"/>
      <c r="F27" s="35">
        <v>0</v>
      </c>
      <c r="G27" s="35"/>
      <c r="H27" s="35">
        <v>-289</v>
      </c>
      <c r="I27" s="35"/>
      <c r="J27" s="35">
        <f>SUM(D27:I27)</f>
        <v>-289</v>
      </c>
      <c r="K27" s="2"/>
    </row>
    <row r="28" spans="1:11" ht="12.75">
      <c r="A28" s="7"/>
      <c r="B28" s="7"/>
      <c r="C28" s="2"/>
      <c r="D28" s="35"/>
      <c r="E28" s="35"/>
      <c r="F28" s="35"/>
      <c r="G28" s="35"/>
      <c r="H28" s="35"/>
      <c r="I28" s="35"/>
      <c r="J28" s="35"/>
      <c r="K28" s="2"/>
    </row>
    <row r="29" spans="1:11" ht="13.5" thickBot="1">
      <c r="A29" s="7" t="s">
        <v>261</v>
      </c>
      <c r="B29" s="7"/>
      <c r="C29" s="2"/>
      <c r="D29" s="37">
        <f>SUM(D23:D28)</f>
        <v>40097</v>
      </c>
      <c r="E29" s="35"/>
      <c r="F29" s="37">
        <f>SUM(F23:F28)</f>
        <v>7</v>
      </c>
      <c r="G29" s="35"/>
      <c r="H29" s="37">
        <f>SUM(H23:H28)</f>
        <v>7701</v>
      </c>
      <c r="I29" s="35"/>
      <c r="J29" s="37">
        <f>SUM(J23:J28)</f>
        <v>47805</v>
      </c>
      <c r="K29" s="2"/>
    </row>
    <row r="30" spans="1:11" ht="13.5" thickTop="1">
      <c r="A30" s="7"/>
      <c r="B30" s="7"/>
      <c r="C30" s="2"/>
      <c r="D30" s="35"/>
      <c r="E30" s="35"/>
      <c r="F30" s="35"/>
      <c r="G30" s="35"/>
      <c r="H30" s="38"/>
      <c r="I30" s="35"/>
      <c r="J30" s="35"/>
      <c r="K30" s="2"/>
    </row>
    <row r="31" spans="1:11" ht="12.75">
      <c r="A31" s="7"/>
      <c r="B31" s="7"/>
      <c r="C31" s="2"/>
      <c r="D31" s="35"/>
      <c r="E31" s="35"/>
      <c r="F31" s="35"/>
      <c r="G31" s="35"/>
      <c r="H31" s="35"/>
      <c r="I31" s="35"/>
      <c r="J31" s="35"/>
      <c r="K31" s="2"/>
    </row>
    <row r="32" spans="1:11" ht="12.75">
      <c r="A32" s="2"/>
      <c r="B32" s="2"/>
      <c r="C32" s="2"/>
      <c r="D32" s="2"/>
      <c r="E32" s="2"/>
      <c r="F32" s="2"/>
      <c r="G32" s="2"/>
      <c r="H32" s="9"/>
      <c r="I32" s="2"/>
      <c r="J32" s="9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9"/>
      <c r="K33" s="2"/>
    </row>
    <row r="34" spans="1:11" ht="12.75">
      <c r="A34" s="24" t="s">
        <v>214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24" t="s">
        <v>251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printOptions/>
  <pageMargins left="1" right="0.354330708661417" top="1" bottom="1" header="0.511811023622047" footer="0.511811023622047"/>
  <pageSetup fitToHeight="1" fitToWidth="1" horizontalDpi="600" verticalDpi="600" orientation="portrait" paperSize="9" scale="88" r:id="rId1"/>
  <headerFooter alignWithMargins="0">
    <oddFooter>&amp;CPage &amp; 3 of &amp;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64"/>
  <sheetViews>
    <sheetView workbookViewId="0" topLeftCell="A19">
      <selection activeCell="L16" sqref="L16"/>
    </sheetView>
  </sheetViews>
  <sheetFormatPr defaultColWidth="9.140625" defaultRowHeight="12.75"/>
  <cols>
    <col min="1" max="6" width="9.140625" style="45" customWidth="1"/>
    <col min="7" max="7" width="12.7109375" style="45" customWidth="1"/>
    <col min="8" max="8" width="11.7109375" style="45" customWidth="1"/>
    <col min="9" max="9" width="8.7109375" style="49" customWidth="1"/>
    <col min="10" max="10" width="11.7109375" style="45" customWidth="1"/>
    <col min="11" max="16384" width="9.140625" style="45" customWidth="1"/>
  </cols>
  <sheetData>
    <row r="1" spans="1:10" ht="19.5">
      <c r="A1" s="43" t="s">
        <v>197</v>
      </c>
      <c r="B1" s="44"/>
      <c r="G1" s="44"/>
      <c r="H1" s="44"/>
      <c r="I1" s="72"/>
      <c r="J1" s="44"/>
    </row>
    <row r="2" spans="1:10" ht="12.75">
      <c r="A2" s="46" t="s">
        <v>24</v>
      </c>
      <c r="B2" s="46"/>
      <c r="C2" s="46"/>
      <c r="D2" s="46"/>
      <c r="E2" s="46"/>
      <c r="F2" s="46"/>
      <c r="G2" s="47"/>
      <c r="H2" s="46"/>
      <c r="I2" s="60"/>
      <c r="J2" s="46"/>
    </row>
    <row r="3" spans="1:10" ht="12.75">
      <c r="A3" s="46" t="s">
        <v>56</v>
      </c>
      <c r="B3" s="46"/>
      <c r="C3" s="46"/>
      <c r="D3" s="46"/>
      <c r="E3" s="46"/>
      <c r="F3" s="46"/>
      <c r="G3" s="46"/>
      <c r="H3" s="46"/>
      <c r="I3" s="60"/>
      <c r="J3" s="46"/>
    </row>
    <row r="5" spans="1:10" ht="14.25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>
      <c r="A6" s="49"/>
      <c r="B6" s="49"/>
      <c r="C6" s="49"/>
      <c r="D6" s="49"/>
      <c r="E6" s="49"/>
      <c r="F6" s="49"/>
      <c r="G6" s="49"/>
      <c r="H6" s="49"/>
      <c r="J6" s="49"/>
    </row>
    <row r="7" spans="1:10" ht="12.75">
      <c r="A7" s="49"/>
      <c r="B7" s="49"/>
      <c r="C7" s="49"/>
      <c r="D7" s="49"/>
      <c r="E7" s="49"/>
      <c r="F7" s="49"/>
      <c r="G7" s="49"/>
      <c r="H7" s="50" t="s">
        <v>123</v>
      </c>
      <c r="I7" s="50"/>
      <c r="J7" s="71" t="s">
        <v>125</v>
      </c>
    </row>
    <row r="8" spans="1:10" ht="12.75">
      <c r="A8" s="51"/>
      <c r="B8" s="49"/>
      <c r="C8" s="49"/>
      <c r="D8" s="49"/>
      <c r="E8" s="49"/>
      <c r="F8" s="49"/>
      <c r="G8" s="49"/>
      <c r="H8" s="50" t="s">
        <v>127</v>
      </c>
      <c r="I8" s="50"/>
      <c r="J8" s="71" t="s">
        <v>128</v>
      </c>
    </row>
    <row r="9" spans="1:10" ht="12.75">
      <c r="A9" s="49"/>
      <c r="B9" s="49"/>
      <c r="C9" s="49"/>
      <c r="D9" s="49"/>
      <c r="E9" s="49"/>
      <c r="F9" s="49"/>
      <c r="G9" s="49"/>
      <c r="H9" s="11" t="s">
        <v>263</v>
      </c>
      <c r="I9" s="52"/>
      <c r="J9" s="11" t="s">
        <v>264</v>
      </c>
    </row>
    <row r="10" spans="1:10" ht="12.75">
      <c r="A10" s="49"/>
      <c r="B10" s="49"/>
      <c r="C10" s="49"/>
      <c r="D10" s="49"/>
      <c r="E10" s="49"/>
      <c r="F10" s="49"/>
      <c r="G10" s="49"/>
      <c r="H10" s="53" t="s">
        <v>25</v>
      </c>
      <c r="I10" s="53"/>
      <c r="J10" s="53" t="s">
        <v>25</v>
      </c>
    </row>
    <row r="11" spans="1:10" ht="12.75">
      <c r="A11" s="54" t="s">
        <v>152</v>
      </c>
      <c r="B11" s="49"/>
      <c r="C11" s="49"/>
      <c r="D11" s="49"/>
      <c r="E11" s="49"/>
      <c r="F11" s="49"/>
      <c r="G11" s="49"/>
      <c r="H11" s="49"/>
      <c r="J11" s="49"/>
    </row>
    <row r="12" spans="1:10" ht="12.75">
      <c r="A12" s="49"/>
      <c r="B12" s="49"/>
      <c r="C12" s="49"/>
      <c r="D12" s="49"/>
      <c r="E12" s="49"/>
      <c r="F12" s="49"/>
      <c r="G12" s="49"/>
      <c r="H12" s="49"/>
      <c r="J12" s="49"/>
    </row>
    <row r="13" spans="1:10" ht="12.75">
      <c r="A13" s="55" t="s">
        <v>260</v>
      </c>
      <c r="B13" s="49"/>
      <c r="C13" s="49"/>
      <c r="D13" s="49"/>
      <c r="E13" s="49"/>
      <c r="F13" s="49"/>
      <c r="G13" s="49"/>
      <c r="H13" s="56">
        <f>'Income Statement'!H37</f>
        <v>4659</v>
      </c>
      <c r="I13" s="56"/>
      <c r="J13" s="56">
        <v>-2940</v>
      </c>
    </row>
    <row r="14" spans="1:10" ht="12.75">
      <c r="A14" s="55" t="s">
        <v>153</v>
      </c>
      <c r="B14" s="49"/>
      <c r="C14" s="49"/>
      <c r="D14" s="49"/>
      <c r="E14" s="49"/>
      <c r="F14" s="49"/>
      <c r="G14" s="49"/>
      <c r="H14" s="56"/>
      <c r="I14" s="56"/>
      <c r="J14" s="56"/>
    </row>
    <row r="15" spans="1:10" ht="12.75">
      <c r="A15" s="55" t="s">
        <v>154</v>
      </c>
      <c r="B15" s="49"/>
      <c r="C15" s="49"/>
      <c r="D15" s="49"/>
      <c r="E15" s="49"/>
      <c r="F15" s="49"/>
      <c r="G15" s="49"/>
      <c r="H15" s="56">
        <v>2422</v>
      </c>
      <c r="I15" s="56"/>
      <c r="J15" s="56">
        <v>2747</v>
      </c>
    </row>
    <row r="16" spans="1:10" ht="12.75">
      <c r="A16" s="55" t="s">
        <v>196</v>
      </c>
      <c r="B16" s="49"/>
      <c r="C16" s="49"/>
      <c r="D16" s="49"/>
      <c r="E16" s="49"/>
      <c r="F16" s="49"/>
      <c r="G16" s="49"/>
      <c r="H16" s="56">
        <v>673</v>
      </c>
      <c r="I16" s="56"/>
      <c r="J16" s="56">
        <v>673</v>
      </c>
    </row>
    <row r="17" spans="1:10" ht="12.75">
      <c r="A17" s="55" t="s">
        <v>181</v>
      </c>
      <c r="B17" s="49"/>
      <c r="C17" s="49"/>
      <c r="D17" s="49"/>
      <c r="E17" s="49"/>
      <c r="F17" s="49"/>
      <c r="G17" s="49"/>
      <c r="H17" s="56">
        <v>0</v>
      </c>
      <c r="I17" s="56"/>
      <c r="J17" s="56">
        <v>5</v>
      </c>
    </row>
    <row r="18" spans="1:10" ht="12.75">
      <c r="A18" s="55" t="s">
        <v>218</v>
      </c>
      <c r="B18" s="49"/>
      <c r="C18" s="49"/>
      <c r="D18" s="49"/>
      <c r="E18" s="49"/>
      <c r="F18" s="49"/>
      <c r="G18" s="49"/>
      <c r="H18" s="56">
        <v>-7</v>
      </c>
      <c r="I18" s="56"/>
      <c r="J18" s="56">
        <v>-38</v>
      </c>
    </row>
    <row r="19" spans="1:10" ht="12.75">
      <c r="A19" s="55" t="s">
        <v>155</v>
      </c>
      <c r="B19" s="49"/>
      <c r="C19" s="49"/>
      <c r="D19" s="49"/>
      <c r="E19" s="49"/>
      <c r="F19" s="49"/>
      <c r="G19" s="49"/>
      <c r="H19" s="56">
        <f>-'Income Statement'!H32</f>
        <v>-510</v>
      </c>
      <c r="I19" s="56"/>
      <c r="J19" s="56">
        <v>-368</v>
      </c>
    </row>
    <row r="20" spans="1:10" ht="12.75">
      <c r="A20" s="55" t="s">
        <v>156</v>
      </c>
      <c r="B20" s="49"/>
      <c r="C20" s="49"/>
      <c r="D20" s="49"/>
      <c r="E20" s="49"/>
      <c r="F20" s="49"/>
      <c r="G20" s="49"/>
      <c r="H20" s="56">
        <f>-'Income Statement'!H34</f>
        <v>751</v>
      </c>
      <c r="I20" s="56"/>
      <c r="J20" s="56">
        <v>1493</v>
      </c>
    </row>
    <row r="21" spans="1:10" ht="12.75">
      <c r="A21" s="49"/>
      <c r="B21" s="49"/>
      <c r="C21" s="49"/>
      <c r="D21" s="49"/>
      <c r="E21" s="49"/>
      <c r="F21" s="49"/>
      <c r="G21" s="49"/>
      <c r="H21" s="57"/>
      <c r="I21" s="56"/>
      <c r="J21" s="57"/>
    </row>
    <row r="22" spans="1:10" ht="12.75">
      <c r="A22" s="55" t="s">
        <v>157</v>
      </c>
      <c r="B22" s="49"/>
      <c r="C22" s="49"/>
      <c r="D22" s="49"/>
      <c r="E22" s="49"/>
      <c r="F22" s="49"/>
      <c r="G22" s="49"/>
      <c r="H22" s="56">
        <f>SUM(H13:H21)</f>
        <v>7988</v>
      </c>
      <c r="I22" s="56"/>
      <c r="J22" s="56">
        <f>SUM(J13:J21)</f>
        <v>1572</v>
      </c>
    </row>
    <row r="23" spans="1:10" ht="12.75">
      <c r="A23" s="55"/>
      <c r="B23" s="49"/>
      <c r="C23" s="49"/>
      <c r="D23" s="49"/>
      <c r="E23" s="49"/>
      <c r="F23" s="49"/>
      <c r="G23" s="49"/>
      <c r="H23" s="56"/>
      <c r="I23" s="56"/>
      <c r="J23" s="56"/>
    </row>
    <row r="24" spans="1:10" ht="12.75">
      <c r="A24" s="55" t="s">
        <v>158</v>
      </c>
      <c r="B24" s="49"/>
      <c r="C24" s="49"/>
      <c r="D24" s="49"/>
      <c r="E24" s="49"/>
      <c r="F24" s="49"/>
      <c r="G24" s="49"/>
      <c r="H24" s="56">
        <f>-'Balance Sheet'!G22+'Balance Sheet'!I22</f>
        <v>4540</v>
      </c>
      <c r="I24" s="56"/>
      <c r="J24" s="56">
        <v>5962</v>
      </c>
    </row>
    <row r="25" spans="1:10" ht="12.75">
      <c r="A25" s="55" t="s">
        <v>159</v>
      </c>
      <c r="B25" s="49"/>
      <c r="C25" s="49"/>
      <c r="D25" s="49"/>
      <c r="E25" s="49"/>
      <c r="F25" s="49"/>
      <c r="G25" s="49"/>
      <c r="H25" s="56">
        <f>-'Balance Sheet'!G23-'Balance Sheet'!G24-'Balance Sheet'!G25-'Balance Sheet'!G26+'Balance Sheet'!I23+'Balance Sheet'!I24+'Balance Sheet'!I25+'Balance Sheet'!I26</f>
        <v>4087</v>
      </c>
      <c r="I25" s="56"/>
      <c r="J25" s="56">
        <v>8556</v>
      </c>
    </row>
    <row r="26" spans="1:10" ht="12.75">
      <c r="A26" s="55" t="s">
        <v>160</v>
      </c>
      <c r="B26" s="49"/>
      <c r="C26" s="49"/>
      <c r="D26" s="49"/>
      <c r="E26" s="49"/>
      <c r="F26" s="49"/>
      <c r="G26" s="49"/>
      <c r="H26" s="57">
        <f>'Balance Sheet'!G34+'Balance Sheet'!G35+'Balance Sheet'!G36+'Balance Sheet'!G37-'Balance Sheet'!I34-'Balance Sheet'!I35-'Balance Sheet'!I36-'Balance Sheet'!I37</f>
        <v>-7558</v>
      </c>
      <c r="I26" s="56"/>
      <c r="J26" s="57">
        <v>-18605</v>
      </c>
    </row>
    <row r="27" spans="1:10" ht="12.75">
      <c r="A27" s="55" t="s">
        <v>219</v>
      </c>
      <c r="B27" s="49"/>
      <c r="C27" s="49"/>
      <c r="D27" s="49"/>
      <c r="E27" s="49"/>
      <c r="F27" s="49"/>
      <c r="G27" s="49"/>
      <c r="H27" s="56">
        <f>SUM(H22:H26)</f>
        <v>9057</v>
      </c>
      <c r="I27" s="56"/>
      <c r="J27" s="56">
        <f>SUM(J22:J26)</f>
        <v>-2515</v>
      </c>
    </row>
    <row r="28" spans="1:10" ht="12.75">
      <c r="A28" s="55"/>
      <c r="B28" s="49"/>
      <c r="C28" s="49"/>
      <c r="D28" s="49"/>
      <c r="E28" s="49"/>
      <c r="F28" s="49"/>
      <c r="G28" s="49"/>
      <c r="H28" s="56"/>
      <c r="I28" s="56"/>
      <c r="J28" s="56"/>
    </row>
    <row r="29" spans="1:10" ht="12.75">
      <c r="A29" s="55" t="s">
        <v>161</v>
      </c>
      <c r="B29" s="49"/>
      <c r="C29" s="49"/>
      <c r="D29" s="49"/>
      <c r="E29" s="49"/>
      <c r="F29" s="49"/>
      <c r="G29" s="49"/>
      <c r="H29" s="56">
        <f>'Income Statement'!H34</f>
        <v>-751</v>
      </c>
      <c r="I29" s="56"/>
      <c r="J29" s="56">
        <v>-1493</v>
      </c>
    </row>
    <row r="30" spans="1:10" ht="12.75">
      <c r="A30" s="55" t="s">
        <v>162</v>
      </c>
      <c r="B30" s="49"/>
      <c r="C30" s="49"/>
      <c r="D30" s="49"/>
      <c r="E30" s="49"/>
      <c r="F30" s="49"/>
      <c r="G30" s="49"/>
      <c r="H30" s="56">
        <v>-826</v>
      </c>
      <c r="I30" s="56"/>
      <c r="J30" s="56">
        <v>-243</v>
      </c>
    </row>
    <row r="31" spans="1:10" ht="12.75">
      <c r="A31" s="55" t="s">
        <v>172</v>
      </c>
      <c r="B31" s="49"/>
      <c r="C31" s="49"/>
      <c r="D31" s="49"/>
      <c r="E31" s="49"/>
      <c r="F31" s="49"/>
      <c r="G31" s="49"/>
      <c r="H31" s="56">
        <v>652</v>
      </c>
      <c r="I31" s="56"/>
      <c r="J31" s="56">
        <v>172</v>
      </c>
    </row>
    <row r="32" spans="1:10" ht="12.75">
      <c r="A32" s="49"/>
      <c r="B32" s="49"/>
      <c r="C32" s="49"/>
      <c r="D32" s="49"/>
      <c r="E32" s="49"/>
      <c r="F32" s="49"/>
      <c r="G32" s="49"/>
      <c r="H32" s="56"/>
      <c r="I32" s="56"/>
      <c r="J32" s="56"/>
    </row>
    <row r="33" spans="1:10" ht="12.75">
      <c r="A33" s="55" t="s">
        <v>220</v>
      </c>
      <c r="B33" s="49"/>
      <c r="C33" s="49"/>
      <c r="D33" s="49"/>
      <c r="E33" s="49"/>
      <c r="F33" s="49"/>
      <c r="G33" s="49"/>
      <c r="H33" s="58">
        <f>SUM(H27:H32)</f>
        <v>8132</v>
      </c>
      <c r="I33" s="56"/>
      <c r="J33" s="58">
        <f>SUM(J27:J32)</f>
        <v>-4079</v>
      </c>
    </row>
    <row r="34" spans="1:10" ht="12.75">
      <c r="A34" s="49"/>
      <c r="B34" s="49"/>
      <c r="C34" s="49"/>
      <c r="D34" s="49"/>
      <c r="E34" s="49"/>
      <c r="F34" s="49"/>
      <c r="G34" s="49"/>
      <c r="H34" s="56"/>
      <c r="I34" s="56"/>
      <c r="J34" s="56"/>
    </row>
    <row r="35" spans="1:10" ht="12.75">
      <c r="A35" s="54" t="s">
        <v>163</v>
      </c>
      <c r="B35" s="49"/>
      <c r="C35" s="49"/>
      <c r="D35" s="49"/>
      <c r="E35" s="49"/>
      <c r="F35" s="49"/>
      <c r="G35" s="49"/>
      <c r="H35" s="56"/>
      <c r="I35" s="56"/>
      <c r="J35" s="56"/>
    </row>
    <row r="36" spans="1:10" ht="12.75">
      <c r="A36" s="49"/>
      <c r="B36" s="49"/>
      <c r="C36" s="49"/>
      <c r="D36" s="49"/>
      <c r="E36" s="49"/>
      <c r="F36" s="49"/>
      <c r="G36" s="49"/>
      <c r="H36" s="56"/>
      <c r="I36" s="56"/>
      <c r="J36" s="56"/>
    </row>
    <row r="37" spans="1:10" ht="12.75">
      <c r="A37" s="55" t="s">
        <v>164</v>
      </c>
      <c r="B37" s="49"/>
      <c r="C37" s="49"/>
      <c r="D37" s="49"/>
      <c r="E37" s="49"/>
      <c r="F37" s="49"/>
      <c r="G37" s="49"/>
      <c r="H37" s="56">
        <v>-595</v>
      </c>
      <c r="I37" s="56"/>
      <c r="J37" s="56">
        <v>-1292</v>
      </c>
    </row>
    <row r="38" spans="1:10" ht="12.75">
      <c r="A38" s="55" t="s">
        <v>165</v>
      </c>
      <c r="B38" s="49"/>
      <c r="C38" s="49"/>
      <c r="D38" s="49"/>
      <c r="E38" s="49"/>
      <c r="F38" s="49"/>
      <c r="G38" s="49"/>
      <c r="H38" s="56">
        <v>7</v>
      </c>
      <c r="I38" s="56"/>
      <c r="J38" s="56">
        <v>50</v>
      </c>
    </row>
    <row r="39" spans="1:10" ht="12.75">
      <c r="A39" s="55" t="s">
        <v>166</v>
      </c>
      <c r="B39" s="49"/>
      <c r="C39" s="49"/>
      <c r="D39" s="49"/>
      <c r="E39" s="49"/>
      <c r="F39" s="49"/>
      <c r="G39" s="49"/>
      <c r="H39" s="56">
        <f>'Income Statement'!H32</f>
        <v>510</v>
      </c>
      <c r="I39" s="56"/>
      <c r="J39" s="56">
        <v>368</v>
      </c>
    </row>
    <row r="40" spans="1:10" ht="12.75">
      <c r="A40" s="49"/>
      <c r="B40" s="49"/>
      <c r="C40" s="49"/>
      <c r="D40" s="49"/>
      <c r="E40" s="49"/>
      <c r="F40" s="49"/>
      <c r="G40" s="49"/>
      <c r="H40" s="56"/>
      <c r="I40" s="56"/>
      <c r="J40" s="56"/>
    </row>
    <row r="41" spans="1:10" ht="12.75">
      <c r="A41" s="55" t="s">
        <v>221</v>
      </c>
      <c r="B41" s="49"/>
      <c r="C41" s="49"/>
      <c r="D41" s="49"/>
      <c r="E41" s="49"/>
      <c r="F41" s="49"/>
      <c r="G41" s="49"/>
      <c r="H41" s="58">
        <f>SUM(H37:H40)</f>
        <v>-78</v>
      </c>
      <c r="I41" s="56"/>
      <c r="J41" s="58">
        <f>SUM(J37:J40)</f>
        <v>-874</v>
      </c>
    </row>
    <row r="42" spans="1:10" ht="12.75">
      <c r="A42" s="49"/>
      <c r="B42" s="49"/>
      <c r="C42" s="49"/>
      <c r="D42" s="49"/>
      <c r="E42" s="49"/>
      <c r="F42" s="49"/>
      <c r="G42" s="49"/>
      <c r="H42" s="56"/>
      <c r="I42" s="56"/>
      <c r="J42" s="56"/>
    </row>
    <row r="43" spans="1:10" ht="12.75">
      <c r="A43" s="54" t="s">
        <v>167</v>
      </c>
      <c r="B43" s="49"/>
      <c r="C43" s="49"/>
      <c r="D43" s="49"/>
      <c r="E43" s="49"/>
      <c r="F43" s="49"/>
      <c r="G43" s="49"/>
      <c r="H43" s="56"/>
      <c r="I43" s="56"/>
      <c r="J43" s="56"/>
    </row>
    <row r="44" spans="1:10" ht="12.75">
      <c r="A44" s="49"/>
      <c r="B44" s="49"/>
      <c r="C44" s="49"/>
      <c r="D44" s="49"/>
      <c r="E44" s="49"/>
      <c r="F44" s="49"/>
      <c r="G44" s="49"/>
      <c r="H44" s="56"/>
      <c r="I44" s="56"/>
      <c r="J44" s="56"/>
    </row>
    <row r="45" spans="1:10" ht="12.75">
      <c r="A45" s="55" t="s">
        <v>168</v>
      </c>
      <c r="B45" s="49"/>
      <c r="C45" s="49"/>
      <c r="D45" s="49"/>
      <c r="E45" s="49"/>
      <c r="F45" s="49"/>
      <c r="G45" s="49"/>
      <c r="H45" s="56">
        <v>0</v>
      </c>
      <c r="I45" s="56"/>
      <c r="J45" s="56">
        <v>-289</v>
      </c>
    </row>
    <row r="46" spans="1:10" ht="12.75" hidden="1">
      <c r="A46" s="55" t="s">
        <v>177</v>
      </c>
      <c r="B46" s="49"/>
      <c r="C46" s="49"/>
      <c r="D46" s="49"/>
      <c r="E46" s="49"/>
      <c r="F46" s="49"/>
      <c r="G46" s="49"/>
      <c r="H46" s="56">
        <v>0</v>
      </c>
      <c r="I46" s="56"/>
      <c r="J46" s="56">
        <v>0</v>
      </c>
    </row>
    <row r="47" spans="1:10" ht="12.75">
      <c r="A47" s="55" t="s">
        <v>169</v>
      </c>
      <c r="B47" s="49"/>
      <c r="C47" s="49"/>
      <c r="D47" s="49"/>
      <c r="E47" s="49"/>
      <c r="F47" s="49"/>
      <c r="G47" s="49"/>
      <c r="H47" s="56">
        <v>0</v>
      </c>
      <c r="I47" s="56"/>
      <c r="J47" s="56">
        <v>-464</v>
      </c>
    </row>
    <row r="48" spans="1:10" ht="12.75">
      <c r="A48" s="55" t="s">
        <v>241</v>
      </c>
      <c r="B48" s="49"/>
      <c r="C48" s="49"/>
      <c r="D48" s="49"/>
      <c r="E48" s="49"/>
      <c r="F48" s="49"/>
      <c r="G48" s="49"/>
      <c r="H48" s="56">
        <v>-6906</v>
      </c>
      <c r="I48" s="56"/>
      <c r="J48" s="56">
        <v>6263</v>
      </c>
    </row>
    <row r="49" spans="1:10" ht="12.75">
      <c r="A49" s="49"/>
      <c r="B49" s="49"/>
      <c r="C49" s="49"/>
      <c r="D49" s="49"/>
      <c r="E49" s="49"/>
      <c r="F49" s="49"/>
      <c r="G49" s="49"/>
      <c r="H49" s="56"/>
      <c r="I49" s="56"/>
      <c r="J49" s="56"/>
    </row>
    <row r="50" spans="1:10" ht="12.75">
      <c r="A50" s="55" t="s">
        <v>222</v>
      </c>
      <c r="B50" s="49"/>
      <c r="C50" s="49"/>
      <c r="D50" s="49"/>
      <c r="E50" s="49"/>
      <c r="F50" s="49"/>
      <c r="G50" s="49"/>
      <c r="H50" s="58">
        <f>SUM(H45:H49)</f>
        <v>-6906</v>
      </c>
      <c r="I50" s="56"/>
      <c r="J50" s="58">
        <f>SUM(J45:J49)</f>
        <v>5510</v>
      </c>
    </row>
    <row r="51" spans="1:10" ht="12.75">
      <c r="A51" s="49"/>
      <c r="B51" s="49"/>
      <c r="C51" s="49"/>
      <c r="D51" s="49"/>
      <c r="E51" s="49"/>
      <c r="F51" s="49"/>
      <c r="G51" s="49"/>
      <c r="H51" s="56"/>
      <c r="I51" s="56"/>
      <c r="J51" s="56"/>
    </row>
    <row r="52" spans="1:10" ht="12.75">
      <c r="A52" s="54" t="s">
        <v>170</v>
      </c>
      <c r="B52" s="49"/>
      <c r="C52" s="49"/>
      <c r="D52" s="49"/>
      <c r="E52" s="49"/>
      <c r="F52" s="49"/>
      <c r="G52" s="49"/>
      <c r="H52" s="56">
        <f>+H33+H41+H50</f>
        <v>1148</v>
      </c>
      <c r="I52" s="56"/>
      <c r="J52" s="56">
        <v>556</v>
      </c>
    </row>
    <row r="53" spans="1:10" ht="12.75">
      <c r="A53" s="49"/>
      <c r="B53" s="49"/>
      <c r="C53" s="49"/>
      <c r="D53" s="49"/>
      <c r="E53" s="49"/>
      <c r="F53" s="49"/>
      <c r="G53" s="49"/>
      <c r="H53" s="56"/>
      <c r="I53" s="56"/>
      <c r="J53" s="56"/>
    </row>
    <row r="54" spans="1:10" ht="12.75">
      <c r="A54" s="54" t="s">
        <v>171</v>
      </c>
      <c r="B54" s="49"/>
      <c r="C54" s="49"/>
      <c r="D54" s="49"/>
      <c r="E54" s="49"/>
      <c r="F54" s="49"/>
      <c r="G54" s="49"/>
      <c r="H54" s="56">
        <v>714</v>
      </c>
      <c r="I54" s="56"/>
      <c r="J54" s="56">
        <v>158</v>
      </c>
    </row>
    <row r="55" spans="1:10" ht="12.75">
      <c r="A55" s="49"/>
      <c r="B55" s="49"/>
      <c r="C55" s="49"/>
      <c r="D55" s="49"/>
      <c r="E55" s="49"/>
      <c r="F55" s="49"/>
      <c r="G55" s="49"/>
      <c r="H55" s="56"/>
      <c r="I55" s="56"/>
      <c r="J55" s="56"/>
    </row>
    <row r="56" spans="1:10" ht="13.5" thickBot="1">
      <c r="A56" s="54" t="s">
        <v>204</v>
      </c>
      <c r="B56" s="49"/>
      <c r="C56" s="49"/>
      <c r="D56" s="49"/>
      <c r="E56" s="49"/>
      <c r="F56" s="49"/>
      <c r="G56" s="49"/>
      <c r="H56" s="80">
        <f>+H52+H54</f>
        <v>1862</v>
      </c>
      <c r="I56" s="56"/>
      <c r="J56" s="80">
        <f>+J52+J54</f>
        <v>714</v>
      </c>
    </row>
    <row r="57" spans="1:10" ht="13.5" thickTop="1">
      <c r="A57" s="54"/>
      <c r="B57" s="49"/>
      <c r="C57" s="49"/>
      <c r="D57" s="49"/>
      <c r="E57" s="49"/>
      <c r="F57" s="49"/>
      <c r="G57" s="49"/>
      <c r="H57" s="56"/>
      <c r="I57" s="56"/>
      <c r="J57" s="56"/>
    </row>
    <row r="58" spans="1:10" s="64" customFormat="1" ht="12.75">
      <c r="A58" s="55" t="s">
        <v>207</v>
      </c>
      <c r="B58" s="55"/>
      <c r="C58" s="55"/>
      <c r="D58" s="55"/>
      <c r="E58" s="55"/>
      <c r="F58" s="55"/>
      <c r="G58" s="55"/>
      <c r="H58" s="70"/>
      <c r="I58" s="70"/>
      <c r="J58" s="70"/>
    </row>
    <row r="59" spans="1:10" s="64" customFormat="1" ht="12.75">
      <c r="A59" s="55" t="s">
        <v>205</v>
      </c>
      <c r="B59" s="55"/>
      <c r="C59" s="55"/>
      <c r="D59" s="55"/>
      <c r="E59" s="55"/>
      <c r="F59" s="55"/>
      <c r="G59" s="55"/>
      <c r="H59" s="70">
        <f>'Balance Sheet'!G28</f>
        <v>1869</v>
      </c>
      <c r="I59" s="70"/>
      <c r="J59" s="70">
        <v>983</v>
      </c>
    </row>
    <row r="60" spans="1:10" s="64" customFormat="1" ht="12.75">
      <c r="A60" s="55" t="s">
        <v>206</v>
      </c>
      <c r="B60" s="55"/>
      <c r="C60" s="55"/>
      <c r="D60" s="55"/>
      <c r="E60" s="55"/>
      <c r="F60" s="55"/>
      <c r="G60" s="55"/>
      <c r="H60" s="70">
        <v>-7</v>
      </c>
      <c r="I60" s="70"/>
      <c r="J60" s="70">
        <v>-269</v>
      </c>
    </row>
    <row r="61" spans="1:10" ht="13.5" thickBot="1">
      <c r="A61" s="49"/>
      <c r="B61" s="49"/>
      <c r="C61" s="49"/>
      <c r="D61" s="49"/>
      <c r="E61" s="49"/>
      <c r="F61" s="49"/>
      <c r="G61" s="49"/>
      <c r="H61" s="80">
        <f>SUM(H59:H60)</f>
        <v>1862</v>
      </c>
      <c r="J61" s="80">
        <f>SUM(J59:J60)</f>
        <v>714</v>
      </c>
    </row>
    <row r="62" spans="1:10" ht="13.5" thickTop="1">
      <c r="A62" s="49"/>
      <c r="B62" s="49"/>
      <c r="C62" s="49"/>
      <c r="D62" s="49"/>
      <c r="E62" s="49"/>
      <c r="F62" s="49"/>
      <c r="G62" s="49"/>
      <c r="H62" s="49"/>
      <c r="J62" s="49"/>
    </row>
    <row r="63" spans="1:10" ht="12.75">
      <c r="A63" s="59" t="s">
        <v>41</v>
      </c>
      <c r="B63" s="60"/>
      <c r="C63" s="60"/>
      <c r="D63" s="60"/>
      <c r="E63" s="60"/>
      <c r="F63" s="60"/>
      <c r="G63" s="60"/>
      <c r="H63" s="60"/>
      <c r="I63" s="60"/>
      <c r="J63" s="60"/>
    </row>
    <row r="64" spans="1:10" ht="12.75">
      <c r="A64" s="59" t="s">
        <v>246</v>
      </c>
      <c r="B64" s="60"/>
      <c r="C64" s="60"/>
      <c r="D64" s="60"/>
      <c r="E64" s="60"/>
      <c r="F64" s="60"/>
      <c r="G64" s="60"/>
      <c r="H64" s="60"/>
      <c r="I64" s="60"/>
      <c r="J64" s="60"/>
    </row>
  </sheetData>
  <printOptions/>
  <pageMargins left="0.75" right="0.75" top="1" bottom="1" header="0.5" footer="0.5"/>
  <pageSetup fitToHeight="1" fitToWidth="1" horizontalDpi="800" verticalDpi="800" orientation="portrait" paperSize="9" scale="82" r:id="rId1"/>
  <headerFooter alignWithMargins="0">
    <oddFooter>&amp;CPage &amp; 4 of &amp;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195"/>
  <sheetViews>
    <sheetView showGridLines="0" tabSelected="1" workbookViewId="0" topLeftCell="A172">
      <pane xSplit="14925" topLeftCell="A1" activePane="topLeft" state="split"/>
      <selection pane="topLeft" activeCell="J146" sqref="J146"/>
      <selection pane="topRight" activeCell="O86" sqref="O86"/>
    </sheetView>
  </sheetViews>
  <sheetFormatPr defaultColWidth="9.140625" defaultRowHeight="12.75"/>
  <cols>
    <col min="1" max="1" width="4.7109375" style="0" customWidth="1"/>
    <col min="2" max="11" width="10.7109375" style="0" customWidth="1"/>
    <col min="12" max="12" width="4.7109375" style="0" customWidth="1"/>
    <col min="14" max="14" width="11.57421875" style="0" bestFit="1" customWidth="1"/>
    <col min="16" max="16" width="13.28125" style="0" bestFit="1" customWidth="1"/>
  </cols>
  <sheetData>
    <row r="1" spans="1:13" ht="19.5">
      <c r="A1" s="21" t="s">
        <v>197</v>
      </c>
      <c r="B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20" t="s">
        <v>24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  <c r="M2" s="20"/>
    </row>
    <row r="3" spans="1:13" ht="12.7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4.25">
      <c r="A6" s="22" t="s">
        <v>40</v>
      </c>
      <c r="B6" s="28"/>
      <c r="C6" s="28"/>
      <c r="D6" s="28"/>
      <c r="E6" s="28"/>
      <c r="F6" s="25"/>
      <c r="G6" s="28"/>
      <c r="H6" s="28"/>
      <c r="I6" s="28"/>
      <c r="J6" s="28"/>
      <c r="K6" s="28"/>
      <c r="L6" s="28"/>
      <c r="M6" s="28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2" t="s">
        <v>57</v>
      </c>
      <c r="B8" s="7" t="s">
        <v>90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.75">
      <c r="B9" s="2" t="s">
        <v>259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 t="s">
        <v>236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 t="s">
        <v>248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12" t="s">
        <v>58</v>
      </c>
      <c r="B13" s="7" t="s">
        <v>91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.75">
      <c r="B14" s="2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2" t="s">
        <v>59</v>
      </c>
      <c r="B16" s="7" t="s">
        <v>92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1"/>
      <c r="B17" s="2" t="s">
        <v>85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12" t="s">
        <v>60</v>
      </c>
      <c r="B19" s="7" t="s">
        <v>93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/>
      <c r="B20" s="2" t="s">
        <v>180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 t="s">
        <v>187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12" t="s">
        <v>61</v>
      </c>
      <c r="B23" s="7" t="s">
        <v>94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1"/>
      <c r="B24" s="2" t="s">
        <v>42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 t="s">
        <v>185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2" t="s">
        <v>62</v>
      </c>
      <c r="B27" s="7" t="s">
        <v>95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ht="12.75">
      <c r="A28" s="1"/>
      <c r="B28" s="2" t="s">
        <v>237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 t="s">
        <v>238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2" t="s">
        <v>63</v>
      </c>
      <c r="B31" s="7" t="s">
        <v>89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2.75">
      <c r="A32" s="2"/>
      <c r="B32" s="3" t="s">
        <v>247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2.75">
      <c r="A33" s="2"/>
      <c r="B33" s="2"/>
      <c r="C33" s="2"/>
      <c r="D33" s="2"/>
      <c r="M33" s="2"/>
    </row>
    <row r="34" spans="1:13" ht="12.75">
      <c r="A34" s="12" t="s">
        <v>64</v>
      </c>
      <c r="B34" s="16" t="s">
        <v>96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5" t="s">
        <v>182</v>
      </c>
      <c r="C35" s="2"/>
      <c r="E35" s="73"/>
      <c r="F35" s="25"/>
      <c r="G35" s="25"/>
      <c r="H35" s="25"/>
      <c r="I35" s="100"/>
      <c r="J35" s="100"/>
      <c r="K35" s="100"/>
      <c r="L35" s="100"/>
      <c r="M35" s="2"/>
    </row>
    <row r="36" spans="1:13" ht="12.75">
      <c r="A36" s="2"/>
      <c r="B36" s="2"/>
      <c r="C36" s="2"/>
      <c r="E36" s="10"/>
      <c r="F36" s="10" t="s">
        <v>123</v>
      </c>
      <c r="G36" s="6"/>
      <c r="H36" s="10" t="s">
        <v>125</v>
      </c>
      <c r="I36" s="10"/>
      <c r="J36" s="6"/>
      <c r="K36" s="6"/>
      <c r="L36" s="10"/>
      <c r="M36" s="2"/>
    </row>
    <row r="37" spans="1:13" ht="12.75">
      <c r="A37" s="2"/>
      <c r="B37" s="2"/>
      <c r="C37" s="2"/>
      <c r="E37" s="10"/>
      <c r="F37" s="10" t="s">
        <v>127</v>
      </c>
      <c r="G37" s="6"/>
      <c r="H37" s="10" t="s">
        <v>128</v>
      </c>
      <c r="I37" s="10"/>
      <c r="J37" s="6"/>
      <c r="K37" s="6"/>
      <c r="L37" s="10"/>
      <c r="M37" s="2"/>
    </row>
    <row r="38" spans="1:13" ht="12.75">
      <c r="A38" s="2"/>
      <c r="B38" s="2"/>
      <c r="C38" s="2"/>
      <c r="E38" s="11"/>
      <c r="F38" s="11" t="s">
        <v>263</v>
      </c>
      <c r="G38" s="52"/>
      <c r="H38" s="11" t="s">
        <v>264</v>
      </c>
      <c r="I38" s="11"/>
      <c r="J38" s="11"/>
      <c r="K38" s="11"/>
      <c r="L38" s="11"/>
      <c r="M38" s="2"/>
    </row>
    <row r="39" spans="1:13" ht="12.75">
      <c r="A39" s="2"/>
      <c r="C39" s="2"/>
      <c r="E39" s="65"/>
      <c r="F39" s="65" t="s">
        <v>25</v>
      </c>
      <c r="G39" s="2"/>
      <c r="H39" s="65" t="s">
        <v>25</v>
      </c>
      <c r="I39" s="65"/>
      <c r="J39" s="2"/>
      <c r="K39" s="2"/>
      <c r="L39" s="65"/>
      <c r="M39" s="2"/>
    </row>
    <row r="40" spans="1:13" ht="12.75">
      <c r="A40" s="2"/>
      <c r="B40" s="2" t="s">
        <v>176</v>
      </c>
      <c r="C40" s="2"/>
      <c r="E40" s="35"/>
      <c r="F40" s="35">
        <v>4104</v>
      </c>
      <c r="G40" s="35"/>
      <c r="H40" s="35">
        <v>4501</v>
      </c>
      <c r="I40" s="35"/>
      <c r="J40" s="35"/>
      <c r="K40" s="35"/>
      <c r="L40" s="35"/>
      <c r="M40" s="2"/>
    </row>
    <row r="41" spans="1:13" ht="12.75">
      <c r="A41" s="2"/>
      <c r="B41" s="2" t="s">
        <v>208</v>
      </c>
      <c r="C41" s="2"/>
      <c r="E41" s="35"/>
      <c r="F41" s="35">
        <v>72268</v>
      </c>
      <c r="G41" s="35"/>
      <c r="H41" s="35">
        <v>65293</v>
      </c>
      <c r="I41" s="35"/>
      <c r="J41" s="35"/>
      <c r="K41" s="35"/>
      <c r="L41" s="35"/>
      <c r="M41" s="2"/>
    </row>
    <row r="42" spans="1:13" ht="12.75">
      <c r="A42" s="2"/>
      <c r="B42" s="2" t="s">
        <v>113</v>
      </c>
      <c r="C42" s="2"/>
      <c r="E42" s="35"/>
      <c r="F42" s="35">
        <v>7132</v>
      </c>
      <c r="G42" s="35"/>
      <c r="H42" s="35">
        <v>16906</v>
      </c>
      <c r="I42" s="35"/>
      <c r="J42" s="35"/>
      <c r="K42" s="35"/>
      <c r="L42" s="35"/>
      <c r="M42" s="2"/>
    </row>
    <row r="43" spans="1:13" ht="12.75">
      <c r="A43" s="2"/>
      <c r="B43" s="2"/>
      <c r="C43" s="2"/>
      <c r="E43" s="35"/>
      <c r="F43" s="36">
        <f>SUM(F40:F42)</f>
        <v>83504</v>
      </c>
      <c r="G43" s="35"/>
      <c r="H43" s="36">
        <f>SUM(H40:H42)</f>
        <v>86700</v>
      </c>
      <c r="I43" s="35"/>
      <c r="J43" s="35"/>
      <c r="K43" s="35"/>
      <c r="L43" s="35"/>
      <c r="M43" s="2"/>
    </row>
    <row r="44" spans="1:13" ht="12.75">
      <c r="A44" s="2"/>
      <c r="B44" s="2" t="s">
        <v>111</v>
      </c>
      <c r="C44" s="2"/>
      <c r="E44" s="35"/>
      <c r="F44" s="35">
        <v>-2122</v>
      </c>
      <c r="G44" s="35"/>
      <c r="H44" s="35">
        <v>-2357</v>
      </c>
      <c r="I44" s="35"/>
      <c r="J44" s="35"/>
      <c r="K44" s="35"/>
      <c r="L44" s="35"/>
      <c r="M44" s="2"/>
    </row>
    <row r="45" spans="1:13" ht="13.5" thickBot="1">
      <c r="A45" s="2"/>
      <c r="B45" s="1" t="s">
        <v>184</v>
      </c>
      <c r="C45" s="2"/>
      <c r="E45" s="35"/>
      <c r="F45" s="37">
        <f>SUM(F43:F44)</f>
        <v>81382</v>
      </c>
      <c r="G45" s="35"/>
      <c r="H45" s="37">
        <f>SUM(H43:H44)</f>
        <v>84343</v>
      </c>
      <c r="I45" s="35"/>
      <c r="J45" s="35"/>
      <c r="K45" s="35"/>
      <c r="L45" s="35"/>
      <c r="M45" s="2"/>
    </row>
    <row r="46" spans="1:13" ht="13.5" thickTop="1">
      <c r="A46" s="2"/>
      <c r="B46" s="2"/>
      <c r="C46" s="2"/>
      <c r="E46" s="35"/>
      <c r="F46" s="35"/>
      <c r="G46" s="35"/>
      <c r="H46" s="35"/>
      <c r="I46" s="35"/>
      <c r="J46" s="35"/>
      <c r="K46" s="35"/>
      <c r="L46" s="35"/>
      <c r="M46" s="2"/>
    </row>
    <row r="47" spans="1:13" ht="12.75">
      <c r="A47" s="2"/>
      <c r="B47" s="2"/>
      <c r="C47" s="2"/>
      <c r="E47" s="35"/>
      <c r="F47" s="35"/>
      <c r="G47" s="35"/>
      <c r="H47" s="35"/>
      <c r="I47" s="35"/>
      <c r="J47" s="35"/>
      <c r="K47" s="35"/>
      <c r="L47" s="35"/>
      <c r="M47" s="2"/>
    </row>
    <row r="48" spans="1:13" ht="12.75">
      <c r="A48" s="2"/>
      <c r="B48" s="25" t="s">
        <v>211</v>
      </c>
      <c r="C48" s="25"/>
      <c r="D48" s="25"/>
      <c r="E48" s="73"/>
      <c r="F48" s="25"/>
      <c r="G48" s="25"/>
      <c r="H48" s="25"/>
      <c r="I48" s="35"/>
      <c r="J48" s="35"/>
      <c r="K48" s="35"/>
      <c r="L48" s="35"/>
      <c r="M48" s="2"/>
    </row>
    <row r="49" spans="1:13" ht="12.75">
      <c r="A49" s="2"/>
      <c r="B49" s="2"/>
      <c r="C49" s="2"/>
      <c r="E49" s="10"/>
      <c r="F49" s="10" t="s">
        <v>123</v>
      </c>
      <c r="G49" s="6"/>
      <c r="H49" s="10" t="s">
        <v>125</v>
      </c>
      <c r="I49" s="35"/>
      <c r="J49" s="35"/>
      <c r="K49" s="35"/>
      <c r="L49" s="35"/>
      <c r="M49" s="2"/>
    </row>
    <row r="50" spans="1:13" ht="12.75">
      <c r="A50" s="2"/>
      <c r="B50" s="2"/>
      <c r="C50" s="2"/>
      <c r="E50" s="10"/>
      <c r="F50" s="10" t="s">
        <v>127</v>
      </c>
      <c r="G50" s="6"/>
      <c r="H50" s="10" t="s">
        <v>128</v>
      </c>
      <c r="I50" s="35"/>
      <c r="J50" s="35"/>
      <c r="K50" s="35"/>
      <c r="L50" s="35"/>
      <c r="M50" s="2"/>
    </row>
    <row r="51" spans="1:13" ht="12.75">
      <c r="A51" s="2"/>
      <c r="B51" s="2"/>
      <c r="C51" s="2"/>
      <c r="E51" s="11"/>
      <c r="F51" s="11" t="s">
        <v>263</v>
      </c>
      <c r="G51" s="52"/>
      <c r="H51" s="11" t="s">
        <v>264</v>
      </c>
      <c r="I51" s="35"/>
      <c r="J51" s="35"/>
      <c r="K51" s="35"/>
      <c r="L51" s="35"/>
      <c r="M51" s="2"/>
    </row>
    <row r="52" spans="1:13" ht="12.75">
      <c r="A52" s="2"/>
      <c r="B52" s="2"/>
      <c r="C52" s="2"/>
      <c r="E52" s="65"/>
      <c r="F52" s="65" t="s">
        <v>25</v>
      </c>
      <c r="G52" s="2"/>
      <c r="H52" s="65" t="s">
        <v>25</v>
      </c>
      <c r="I52" s="35"/>
      <c r="J52" s="35"/>
      <c r="K52" s="35"/>
      <c r="L52" s="35"/>
      <c r="M52" s="2"/>
    </row>
    <row r="53" spans="1:13" ht="12.75">
      <c r="A53" s="2"/>
      <c r="B53" s="2" t="s">
        <v>176</v>
      </c>
      <c r="C53" s="2"/>
      <c r="E53" s="35"/>
      <c r="F53" s="35">
        <v>145</v>
      </c>
      <c r="G53" s="35"/>
      <c r="H53" s="35">
        <v>517</v>
      </c>
      <c r="I53" s="35"/>
      <c r="J53" s="35"/>
      <c r="K53" s="35"/>
      <c r="L53" s="35"/>
      <c r="M53" s="2"/>
    </row>
    <row r="54" spans="1:13" ht="12.75">
      <c r="A54" s="2"/>
      <c r="B54" s="2" t="s">
        <v>208</v>
      </c>
      <c r="C54" s="2"/>
      <c r="E54" s="35"/>
      <c r="F54" s="35">
        <v>5179</v>
      </c>
      <c r="G54" s="35"/>
      <c r="H54" s="35">
        <v>-2879</v>
      </c>
      <c r="I54" s="35"/>
      <c r="J54" s="35"/>
      <c r="K54" s="35"/>
      <c r="L54" s="35"/>
      <c r="M54" s="2"/>
    </row>
    <row r="55" spans="1:13" ht="12.75">
      <c r="A55" s="2"/>
      <c r="B55" s="2" t="s">
        <v>113</v>
      </c>
      <c r="C55" s="2"/>
      <c r="E55" s="35"/>
      <c r="F55" s="35">
        <v>506</v>
      </c>
      <c r="G55" s="35"/>
      <c r="H55" s="35">
        <v>1738</v>
      </c>
      <c r="I55" s="35"/>
      <c r="J55" s="35"/>
      <c r="K55" s="35"/>
      <c r="L55" s="35"/>
      <c r="M55" s="2"/>
    </row>
    <row r="56" spans="1:13" ht="12.75">
      <c r="A56" s="2"/>
      <c r="B56" s="1" t="s">
        <v>183</v>
      </c>
      <c r="C56" s="2"/>
      <c r="E56" s="35"/>
      <c r="F56" s="36">
        <f>SUM(F53:F55)</f>
        <v>5830</v>
      </c>
      <c r="G56" s="35"/>
      <c r="H56" s="36">
        <f>SUM(H53:H55)</f>
        <v>-624</v>
      </c>
      <c r="I56" s="35"/>
      <c r="J56" s="35"/>
      <c r="K56" s="35"/>
      <c r="L56" s="35"/>
      <c r="M56" s="2"/>
    </row>
    <row r="57" spans="1:13" ht="12.75">
      <c r="A57" s="2"/>
      <c r="B57" s="2" t="s">
        <v>210</v>
      </c>
      <c r="C57" s="2"/>
      <c r="E57" s="35"/>
      <c r="F57" s="35">
        <v>-930</v>
      </c>
      <c r="G57" s="35"/>
      <c r="H57" s="35">
        <v>-1191</v>
      </c>
      <c r="I57" s="35"/>
      <c r="J57" s="35"/>
      <c r="K57" s="35"/>
      <c r="L57" s="35"/>
      <c r="M57" s="2"/>
    </row>
    <row r="58" spans="1:13" ht="12.75">
      <c r="A58" s="2"/>
      <c r="B58" s="2" t="s">
        <v>209</v>
      </c>
      <c r="C58" s="2"/>
      <c r="E58" s="35"/>
      <c r="F58" s="30">
        <v>-241</v>
      </c>
      <c r="G58" s="35"/>
      <c r="H58" s="30">
        <v>-1125</v>
      </c>
      <c r="I58" s="35"/>
      <c r="J58" s="35"/>
      <c r="K58" s="35"/>
      <c r="L58" s="35"/>
      <c r="M58" s="2"/>
    </row>
    <row r="59" spans="1:13" ht="13.5" thickBot="1">
      <c r="A59" s="2"/>
      <c r="B59" s="1" t="s">
        <v>270</v>
      </c>
      <c r="C59" s="2"/>
      <c r="E59" s="35"/>
      <c r="F59" s="37">
        <f>SUM(F56:F58)</f>
        <v>4659</v>
      </c>
      <c r="G59" s="35"/>
      <c r="H59" s="37">
        <f>SUM(H56:H58)</f>
        <v>-2940</v>
      </c>
      <c r="I59" s="35"/>
      <c r="J59" s="35"/>
      <c r="K59" s="35"/>
      <c r="L59" s="35"/>
      <c r="M59" s="2"/>
    </row>
    <row r="60" spans="1:13" ht="13.5" thickTop="1">
      <c r="A60" s="2"/>
      <c r="B60" s="2"/>
      <c r="C60" s="2"/>
      <c r="E60" s="35"/>
      <c r="F60" s="35"/>
      <c r="G60" s="35"/>
      <c r="H60" s="35"/>
      <c r="I60" s="35"/>
      <c r="J60" s="35"/>
      <c r="K60" s="35"/>
      <c r="L60" s="35"/>
      <c r="M60" s="2"/>
    </row>
    <row r="61" spans="1:13" ht="12.75">
      <c r="A61" s="12" t="s">
        <v>65</v>
      </c>
      <c r="B61" s="7" t="s">
        <v>97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 t="s">
        <v>43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 t="s">
        <v>44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12" t="s">
        <v>66</v>
      </c>
      <c r="B66" s="7" t="s">
        <v>110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1"/>
      <c r="B67" s="2" t="s">
        <v>242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 t="s">
        <v>243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12" t="s">
        <v>67</v>
      </c>
      <c r="B70" s="7" t="s">
        <v>98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1"/>
      <c r="B71" t="s">
        <v>18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1"/>
      <c r="B72" s="2" t="s">
        <v>19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1"/>
      <c r="B73" t="s">
        <v>20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12" t="s">
        <v>68</v>
      </c>
      <c r="B75" s="7" t="s">
        <v>99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12"/>
      <c r="B76" s="5" t="s">
        <v>235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2.75"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78" t="s">
        <v>69</v>
      </c>
      <c r="B78" s="74" t="s">
        <v>194</v>
      </c>
      <c r="C78" s="75"/>
      <c r="D78" s="75"/>
      <c r="E78" s="75"/>
      <c r="F78" s="76"/>
      <c r="G78" s="76"/>
      <c r="H78" s="76"/>
      <c r="I78" s="5"/>
      <c r="J78" s="2"/>
      <c r="K78" s="2"/>
      <c r="L78" s="2"/>
      <c r="M78" s="2"/>
    </row>
    <row r="79" spans="1:13" ht="12.75">
      <c r="A79" s="78"/>
      <c r="B79" s="77" t="s">
        <v>257</v>
      </c>
      <c r="C79" s="76"/>
      <c r="D79" s="76"/>
      <c r="E79" s="76"/>
      <c r="F79" s="76"/>
      <c r="G79" s="6" t="s">
        <v>27</v>
      </c>
      <c r="H79" s="10"/>
      <c r="I79" s="6" t="s">
        <v>82</v>
      </c>
      <c r="J79" s="2"/>
      <c r="K79" s="2"/>
      <c r="L79" s="2"/>
      <c r="M79" s="2"/>
    </row>
    <row r="80" spans="1:13" ht="12.75">
      <c r="A80" s="78"/>
      <c r="B80" s="77"/>
      <c r="C80" s="76"/>
      <c r="D80" s="76"/>
      <c r="E80" s="76"/>
      <c r="F80" s="76"/>
      <c r="G80" s="11" t="s">
        <v>263</v>
      </c>
      <c r="H80" s="52"/>
      <c r="I80" s="11" t="s">
        <v>263</v>
      </c>
      <c r="J80" s="2"/>
      <c r="K80" s="2"/>
      <c r="L80" s="2"/>
      <c r="M80" s="2"/>
    </row>
    <row r="81" spans="1:13" ht="12.75">
      <c r="A81" s="78"/>
      <c r="B81" s="77"/>
      <c r="C81" s="76"/>
      <c r="D81" s="76"/>
      <c r="E81" s="76"/>
      <c r="F81" s="76"/>
      <c r="G81" s="65" t="s">
        <v>25</v>
      </c>
      <c r="H81" s="10"/>
      <c r="I81" s="65" t="s">
        <v>25</v>
      </c>
      <c r="J81" s="2"/>
      <c r="K81" s="2"/>
      <c r="L81" s="2"/>
      <c r="M81" s="2"/>
    </row>
    <row r="82" spans="1:13" ht="12.75">
      <c r="A82" s="78"/>
      <c r="B82" s="5" t="s">
        <v>202</v>
      </c>
      <c r="C82" s="76"/>
      <c r="D82" s="76"/>
      <c r="E82" s="76"/>
      <c r="F82" s="76"/>
      <c r="G82" s="76"/>
      <c r="H82" s="10"/>
      <c r="I82" s="76"/>
      <c r="J82" s="2"/>
      <c r="K82" s="2"/>
      <c r="L82" s="2"/>
      <c r="M82" s="2"/>
    </row>
    <row r="83" spans="1:13" ht="13.5" thickBot="1">
      <c r="A83" s="78"/>
      <c r="B83" s="77" t="s">
        <v>262</v>
      </c>
      <c r="C83" s="76"/>
      <c r="D83" s="76"/>
      <c r="E83" s="76"/>
      <c r="F83" s="76"/>
      <c r="G83" s="97">
        <v>87</v>
      </c>
      <c r="H83" s="65"/>
      <c r="I83" s="97">
        <v>87</v>
      </c>
      <c r="J83" s="2"/>
      <c r="K83" s="2"/>
      <c r="L83" s="2"/>
      <c r="M83" s="2"/>
    </row>
    <row r="84" spans="1:13" ht="13.5" thickTop="1">
      <c r="A84" s="2"/>
      <c r="B84" s="1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12" t="s">
        <v>70</v>
      </c>
      <c r="B85" s="16" t="s">
        <v>100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12"/>
      <c r="B86" s="15" t="s">
        <v>271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12"/>
      <c r="B87" s="15" t="s">
        <v>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12"/>
      <c r="B88" s="15" t="s">
        <v>269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12"/>
      <c r="B89" s="1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4" ht="11.25" customHeight="1">
      <c r="B90" s="1" t="s">
        <v>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</row>
    <row r="91" spans="1:14" ht="12.75">
      <c r="A91" s="2"/>
      <c r="B91" s="1" t="s">
        <v>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</row>
    <row r="92" spans="1:14" ht="12.75">
      <c r="A92" s="2"/>
      <c r="B92" s="1" t="s">
        <v>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</row>
    <row r="93" spans="1:14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</row>
    <row r="94" spans="1:14" ht="12.75">
      <c r="A94" s="2"/>
      <c r="B94" s="1" t="s">
        <v>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</row>
    <row r="95" spans="1:14" ht="12.75">
      <c r="A95" s="2"/>
      <c r="B95" s="1" t="s">
        <v>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</row>
    <row r="96" spans="1:14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</row>
    <row r="97" spans="1:13" ht="12.75">
      <c r="A97" s="12" t="s">
        <v>71</v>
      </c>
      <c r="B97" s="16" t="s">
        <v>101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4" ht="12.75">
      <c r="B98" s="1" t="s">
        <v>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</row>
    <row r="99" spans="1:14" ht="12.75">
      <c r="A99" s="2"/>
      <c r="B99" s="1" t="s">
        <v>7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</row>
    <row r="100" spans="1:14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</row>
    <row r="101" spans="1:14" ht="12.75">
      <c r="A101" s="2"/>
      <c r="B101" s="1" t="s">
        <v>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</row>
    <row r="102" spans="1:14" ht="12.75">
      <c r="A102" s="2"/>
      <c r="B102" s="1" t="s">
        <v>15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</row>
    <row r="103" spans="1:14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</row>
    <row r="104" spans="1:13" ht="12.75">
      <c r="A104" s="12" t="s">
        <v>72</v>
      </c>
      <c r="B104" s="79" t="s">
        <v>195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12"/>
      <c r="B105" s="1" t="s">
        <v>9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12"/>
      <c r="B106" s="1" t="s">
        <v>10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12"/>
      <c r="B107" s="3" t="s">
        <v>11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12"/>
      <c r="B108" s="3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12"/>
      <c r="B109" s="3" t="s">
        <v>13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12"/>
      <c r="B110" s="3" t="s">
        <v>12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12"/>
      <c r="B111" s="3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12"/>
      <c r="B112" s="3" t="s">
        <v>272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12"/>
      <c r="B113" s="3" t="s">
        <v>14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2" ht="12.75">
      <c r="A114" s="2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3" ht="13.5" customHeight="1">
      <c r="A115" s="12" t="s">
        <v>73</v>
      </c>
      <c r="B115" s="16" t="s">
        <v>102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2.75">
      <c r="B116" s="2" t="s">
        <v>45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6.5" customHeight="1">
      <c r="A118" s="12" t="s">
        <v>74</v>
      </c>
      <c r="B118" s="7" t="s">
        <v>86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4" ht="12.75">
      <c r="A119" s="1"/>
      <c r="B119" s="2"/>
      <c r="C119" s="2"/>
      <c r="G119" s="6" t="s">
        <v>27</v>
      </c>
      <c r="H119" s="6"/>
      <c r="I119" s="6" t="s">
        <v>82</v>
      </c>
      <c r="J119" s="6"/>
      <c r="K119" s="2"/>
      <c r="L119" s="2"/>
      <c r="M119" s="2"/>
      <c r="N119" s="2"/>
    </row>
    <row r="120" spans="1:14" ht="12.75">
      <c r="A120" s="2"/>
      <c r="B120" s="2"/>
      <c r="C120" s="2"/>
      <c r="G120" s="11" t="s">
        <v>263</v>
      </c>
      <c r="H120" s="52"/>
      <c r="I120" s="11" t="s">
        <v>263</v>
      </c>
      <c r="J120" s="11"/>
      <c r="K120" s="2"/>
      <c r="L120" s="2"/>
      <c r="M120" s="2"/>
      <c r="N120" s="2"/>
    </row>
    <row r="121" spans="1:14" ht="12.75">
      <c r="A121" s="2"/>
      <c r="B121" s="2"/>
      <c r="C121" s="2"/>
      <c r="G121" s="65" t="s">
        <v>25</v>
      </c>
      <c r="H121" s="65"/>
      <c r="I121" s="65" t="s">
        <v>25</v>
      </c>
      <c r="J121" s="65"/>
      <c r="K121" s="2"/>
      <c r="L121" s="2"/>
      <c r="M121" s="2"/>
      <c r="N121" s="2"/>
    </row>
    <row r="122" spans="1:14" ht="12.75">
      <c r="A122" s="2"/>
      <c r="B122" s="2"/>
      <c r="C122" s="2"/>
      <c r="G122" s="65"/>
      <c r="H122" s="65"/>
      <c r="I122" s="5"/>
      <c r="J122" s="5"/>
      <c r="K122" s="2"/>
      <c r="L122" s="2"/>
      <c r="M122" s="2"/>
      <c r="N122" s="2"/>
    </row>
    <row r="123" spans="1:14" ht="12.75">
      <c r="A123" s="2"/>
      <c r="B123" s="2" t="s">
        <v>112</v>
      </c>
      <c r="C123" s="2"/>
      <c r="G123" s="81">
        <v>13</v>
      </c>
      <c r="H123" s="81"/>
      <c r="I123" s="81">
        <v>176</v>
      </c>
      <c r="J123" s="81"/>
      <c r="K123" s="2"/>
      <c r="L123" s="2"/>
      <c r="M123" s="2"/>
      <c r="N123" s="2"/>
    </row>
    <row r="124" spans="1:14" ht="12.75">
      <c r="A124" s="2"/>
      <c r="B124" s="2" t="s">
        <v>215</v>
      </c>
      <c r="C124" s="2"/>
      <c r="G124" s="81">
        <v>50</v>
      </c>
      <c r="H124" s="81"/>
      <c r="I124" s="81">
        <v>986</v>
      </c>
      <c r="J124" s="39"/>
      <c r="K124" s="2"/>
      <c r="L124" s="2"/>
      <c r="M124" s="2"/>
      <c r="N124" s="2"/>
    </row>
    <row r="125" spans="1:14" ht="13.5" thickBot="1">
      <c r="A125" s="2"/>
      <c r="B125" s="2"/>
      <c r="C125" s="2"/>
      <c r="G125" s="83">
        <f>SUM(G123:G124)</f>
        <v>63</v>
      </c>
      <c r="H125" s="85"/>
      <c r="I125" s="83">
        <f>SUM(I123:I124)</f>
        <v>1162</v>
      </c>
      <c r="J125" s="85"/>
      <c r="K125" s="2"/>
      <c r="L125" s="2"/>
      <c r="M125" s="2"/>
      <c r="N125" s="2"/>
    </row>
    <row r="126" spans="1:13" ht="13.5" thickTop="1">
      <c r="A126" s="2"/>
      <c r="B126" s="2"/>
      <c r="C126" s="2"/>
      <c r="G126" s="82"/>
      <c r="H126" s="2"/>
      <c r="I126" s="82"/>
      <c r="J126" s="2"/>
      <c r="K126" s="2"/>
      <c r="L126" s="2"/>
      <c r="M126" s="2"/>
    </row>
    <row r="127" spans="1:13" ht="12.75">
      <c r="A127" s="2"/>
      <c r="B127" s="2" t="s">
        <v>254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 t="s">
        <v>255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1" t="s">
        <v>256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12" t="s">
        <v>75</v>
      </c>
      <c r="B131" s="7" t="s">
        <v>103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2.75">
      <c r="B132" s="2" t="s">
        <v>46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12" t="s">
        <v>76</v>
      </c>
      <c r="B134" s="7" t="s">
        <v>104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1"/>
      <c r="B135" s="2" t="s">
        <v>47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 t="s">
        <v>48</v>
      </c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12" t="s">
        <v>77</v>
      </c>
      <c r="B138" s="7" t="s">
        <v>105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15" t="s">
        <v>188</v>
      </c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</row>
    <row r="140" spans="1:13" ht="12.75">
      <c r="A140" s="2"/>
      <c r="B140" s="15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</row>
    <row r="141" spans="1:13" ht="12.75">
      <c r="A141" s="12" t="s">
        <v>78</v>
      </c>
      <c r="B141" s="16" t="s">
        <v>106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2.75">
      <c r="B142" s="2" t="s">
        <v>84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12"/>
      <c r="B143" s="2" t="s">
        <v>81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 customHeight="1">
      <c r="A144" s="2"/>
      <c r="B144" s="15"/>
      <c r="C144" s="15"/>
      <c r="D144" s="15"/>
      <c r="E144" s="15"/>
      <c r="F144" s="14" t="s">
        <v>49</v>
      </c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6" t="s">
        <v>50</v>
      </c>
      <c r="C145" s="2"/>
      <c r="D145" s="15"/>
      <c r="E145" s="15"/>
      <c r="F145" s="40">
        <f>'Balance Sheet'!G33+'Balance Sheet'!G38</f>
        <v>6168</v>
      </c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6" t="s">
        <v>51</v>
      </c>
      <c r="C146" s="2"/>
      <c r="D146" s="15"/>
      <c r="E146" s="15"/>
      <c r="F146" s="40">
        <f>'Balance Sheet'!G52</f>
        <v>0</v>
      </c>
      <c r="G146" s="2"/>
      <c r="H146" s="2"/>
      <c r="I146" s="2"/>
      <c r="J146" s="2"/>
      <c r="K146" s="2"/>
      <c r="L146" s="2"/>
      <c r="M146" s="2"/>
    </row>
    <row r="147" spans="1:13" ht="13.5" thickBot="1">
      <c r="A147" s="2"/>
      <c r="B147" s="16"/>
      <c r="C147" s="15"/>
      <c r="D147" s="15"/>
      <c r="E147" s="15"/>
      <c r="F147" s="41">
        <f>SUM(F145:F146)</f>
        <v>6168</v>
      </c>
      <c r="G147" s="2"/>
      <c r="H147" s="2"/>
      <c r="I147" s="2"/>
      <c r="J147" s="2"/>
      <c r="K147" s="2"/>
      <c r="L147" s="2"/>
      <c r="M147" s="2"/>
    </row>
    <row r="148" spans="1:13" ht="13.5" thickTop="1">
      <c r="A148" s="2"/>
      <c r="B148" s="16"/>
      <c r="C148" s="15"/>
      <c r="D148" s="15"/>
      <c r="E148" s="15"/>
      <c r="F148" s="40"/>
      <c r="G148" s="2"/>
      <c r="H148" s="2"/>
      <c r="I148" s="2"/>
      <c r="J148" s="2"/>
      <c r="K148" s="2"/>
      <c r="L148" s="2"/>
      <c r="M148" s="2"/>
    </row>
    <row r="149" spans="1:13" ht="12.75">
      <c r="A149" s="12" t="s">
        <v>79</v>
      </c>
      <c r="B149" s="16" t="s">
        <v>107</v>
      </c>
      <c r="C149" s="15"/>
      <c r="D149" s="15"/>
      <c r="E149" s="15"/>
      <c r="F149" s="17"/>
      <c r="G149" s="2"/>
      <c r="H149" s="2"/>
      <c r="I149" s="2"/>
      <c r="J149" s="2"/>
      <c r="K149" s="2"/>
      <c r="L149" s="2"/>
      <c r="M149" s="2"/>
    </row>
    <row r="150" spans="2:13" ht="12.75">
      <c r="B150" s="15" t="s">
        <v>223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2.75">
      <c r="B151" s="15" t="s">
        <v>239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2.75">
      <c r="B152" s="15" t="s">
        <v>240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2.75">
      <c r="B153" s="90" t="s">
        <v>23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2.75">
      <c r="B154" s="90" t="s">
        <v>224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2.75">
      <c r="B155" s="90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2.75">
      <c r="B156" s="15" t="s">
        <v>267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2.75">
      <c r="B157" s="15" t="s">
        <v>233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2.75">
      <c r="B158" s="1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2.75">
      <c r="B159" s="15"/>
      <c r="C159" s="2"/>
      <c r="D159" s="2"/>
      <c r="E159" s="2"/>
      <c r="F159" s="6" t="s">
        <v>227</v>
      </c>
      <c r="G159" s="2"/>
      <c r="H159" s="6" t="s">
        <v>229</v>
      </c>
      <c r="I159" s="2"/>
      <c r="J159" s="2"/>
      <c r="K159" s="2"/>
      <c r="L159" s="2"/>
      <c r="M159" s="2"/>
    </row>
    <row r="160" spans="2:13" ht="12.75">
      <c r="B160" s="15"/>
      <c r="C160" s="2"/>
      <c r="D160" s="2"/>
      <c r="E160" s="2"/>
      <c r="F160" s="6" t="s">
        <v>228</v>
      </c>
      <c r="G160" s="2"/>
      <c r="H160" s="6" t="s">
        <v>244</v>
      </c>
      <c r="I160" s="2"/>
      <c r="J160" s="2"/>
      <c r="K160" s="2"/>
      <c r="L160" s="2"/>
      <c r="M160" s="2"/>
    </row>
    <row r="161" spans="2:13" ht="12.75">
      <c r="B161" s="15"/>
      <c r="C161" s="15"/>
      <c r="D161" s="15"/>
      <c r="E161" s="15"/>
      <c r="F161" s="86" t="s">
        <v>226</v>
      </c>
      <c r="G161" s="2"/>
      <c r="H161" s="88" t="s">
        <v>226</v>
      </c>
      <c r="I161" s="2"/>
      <c r="J161" s="2"/>
      <c r="K161" s="2"/>
      <c r="L161" s="2"/>
      <c r="M161" s="2"/>
    </row>
    <row r="162" spans="2:13" ht="12.75">
      <c r="B162" s="1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3.5" thickBot="1">
      <c r="B163" s="15" t="s">
        <v>225</v>
      </c>
      <c r="C163" s="2"/>
      <c r="D163" s="2"/>
      <c r="E163" s="2"/>
      <c r="F163" s="87">
        <v>1550</v>
      </c>
      <c r="G163" s="2"/>
      <c r="H163" s="96" t="s">
        <v>266</v>
      </c>
      <c r="I163" s="2"/>
      <c r="J163" s="2"/>
      <c r="K163" s="2"/>
      <c r="L163" s="2"/>
      <c r="M163" s="2"/>
    </row>
    <row r="164" spans="2:16" ht="13.5" thickTop="1">
      <c r="B164" s="1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93"/>
      <c r="P164" s="93"/>
    </row>
    <row r="165" spans="1:16" ht="12.75">
      <c r="A165" s="2"/>
      <c r="B165" s="15" t="s">
        <v>232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93"/>
      <c r="P165" s="93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93"/>
      <c r="P166" s="93"/>
    </row>
    <row r="167" spans="1:16" ht="12.75">
      <c r="A167" s="12" t="s">
        <v>80</v>
      </c>
      <c r="B167" s="7" t="s">
        <v>108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94"/>
      <c r="P167" s="93"/>
    </row>
    <row r="168" spans="1:14" ht="12.75">
      <c r="A168" s="1"/>
      <c r="B168" s="2" t="s">
        <v>52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95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95"/>
    </row>
    <row r="170" spans="1:14" ht="12.75">
      <c r="A170" s="12" t="s">
        <v>186</v>
      </c>
      <c r="B170" s="16" t="s">
        <v>89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95"/>
    </row>
    <row r="171" spans="1:14" ht="12.75">
      <c r="A171" s="12"/>
      <c r="B171" s="3" t="s">
        <v>268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95"/>
    </row>
    <row r="172" spans="1:14" ht="12.75">
      <c r="A172" s="12"/>
      <c r="B172" s="3" t="s">
        <v>16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95"/>
    </row>
    <row r="173" spans="1:14" ht="12.75">
      <c r="A173" s="12"/>
      <c r="B173" s="3" t="s">
        <v>17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95"/>
    </row>
    <row r="174" spans="1:14" ht="12.75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95"/>
    </row>
    <row r="175" spans="1:14" ht="12.75">
      <c r="A175" s="12" t="s">
        <v>234</v>
      </c>
      <c r="B175" s="7" t="s">
        <v>109</v>
      </c>
      <c r="C175" s="2"/>
      <c r="D175" s="2"/>
      <c r="E175" s="2"/>
      <c r="F175" s="2"/>
      <c r="G175" s="1"/>
      <c r="H175" s="1"/>
      <c r="I175" s="1"/>
      <c r="J175" s="2"/>
      <c r="K175" s="2"/>
      <c r="L175" s="2"/>
      <c r="M175" s="2"/>
      <c r="N175" s="95"/>
    </row>
    <row r="176" spans="2:13" ht="12.75">
      <c r="B176" s="1" t="s">
        <v>192</v>
      </c>
      <c r="C176" s="1"/>
      <c r="D176" s="1"/>
      <c r="E176" s="1"/>
      <c r="F176" s="2"/>
      <c r="G176" s="1"/>
      <c r="H176" s="1"/>
      <c r="I176" s="2"/>
      <c r="J176" s="2"/>
      <c r="K176" s="2"/>
      <c r="L176" s="2"/>
      <c r="M176" s="4"/>
    </row>
    <row r="177" spans="1:13" ht="13.5" customHeight="1">
      <c r="A177" s="2"/>
      <c r="B177" s="1" t="s">
        <v>191</v>
      </c>
      <c r="C177" s="1"/>
      <c r="D177" s="1"/>
      <c r="E177" s="1"/>
      <c r="F177" s="2"/>
      <c r="G177" s="2"/>
      <c r="H177" s="2"/>
      <c r="I177" s="2"/>
      <c r="J177" s="2"/>
      <c r="K177" s="2"/>
      <c r="L177" s="2"/>
      <c r="M177" s="2"/>
    </row>
    <row r="178" spans="1:13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E179" s="10" t="s">
        <v>123</v>
      </c>
      <c r="F179" s="1"/>
      <c r="G179" s="10" t="s">
        <v>125</v>
      </c>
      <c r="H179" s="2"/>
      <c r="I179" s="10" t="s">
        <v>123</v>
      </c>
      <c r="J179" s="6"/>
      <c r="K179" s="10" t="s">
        <v>125</v>
      </c>
      <c r="L179" s="10"/>
      <c r="M179" s="2"/>
    </row>
    <row r="180" spans="1:13" ht="12.75">
      <c r="A180" s="2"/>
      <c r="B180" s="2"/>
      <c r="C180" s="2"/>
      <c r="E180" s="10" t="s">
        <v>124</v>
      </c>
      <c r="F180" s="1"/>
      <c r="G180" s="10" t="s">
        <v>126</v>
      </c>
      <c r="H180" s="2"/>
      <c r="I180" s="10" t="s">
        <v>127</v>
      </c>
      <c r="J180" s="6"/>
      <c r="K180" s="10" t="s">
        <v>128</v>
      </c>
      <c r="L180" s="91"/>
      <c r="M180" s="2"/>
    </row>
    <row r="181" spans="1:13" ht="12.75">
      <c r="A181" s="2"/>
      <c r="B181" s="2"/>
      <c r="C181" s="2"/>
      <c r="E181" s="11" t="s">
        <v>263</v>
      </c>
      <c r="F181" s="2"/>
      <c r="G181" s="11" t="s">
        <v>264</v>
      </c>
      <c r="H181" s="11"/>
      <c r="I181" s="11" t="s">
        <v>263</v>
      </c>
      <c r="J181" s="2"/>
      <c r="K181" s="11" t="s">
        <v>264</v>
      </c>
      <c r="L181" s="11"/>
      <c r="M181" s="2"/>
    </row>
    <row r="182" spans="1:13" ht="12.75">
      <c r="A182" s="2"/>
      <c r="B182" s="2"/>
      <c r="C182" s="2"/>
      <c r="F182" s="2"/>
      <c r="G182" s="4"/>
      <c r="H182" s="2"/>
      <c r="I182" s="4"/>
      <c r="J182" s="2"/>
      <c r="K182" s="2"/>
      <c r="L182" s="4"/>
      <c r="M182" s="2"/>
    </row>
    <row r="183" spans="1:13" ht="12.75">
      <c r="A183" s="2"/>
      <c r="B183" s="2" t="s">
        <v>216</v>
      </c>
      <c r="C183" s="2"/>
      <c r="D183" s="2"/>
      <c r="E183" s="30">
        <f>'Income Statement'!D41</f>
        <v>-35</v>
      </c>
      <c r="F183" s="6"/>
      <c r="G183" s="67">
        <f>'Income Statement'!F41</f>
        <v>-47</v>
      </c>
      <c r="H183" s="67"/>
      <c r="I183" s="67">
        <f>'Income Statement'!H41</f>
        <v>3497</v>
      </c>
      <c r="J183" s="67"/>
      <c r="K183" s="67">
        <f>'Income Statement'!J41</f>
        <v>-2795</v>
      </c>
      <c r="L183" s="67"/>
      <c r="M183" s="2"/>
    </row>
    <row r="184" spans="1:13" ht="12.75">
      <c r="A184" s="2"/>
      <c r="B184" s="2" t="s">
        <v>178</v>
      </c>
      <c r="C184" s="2"/>
      <c r="D184" s="2"/>
      <c r="E184" s="67"/>
      <c r="F184" s="67"/>
      <c r="G184" s="67"/>
      <c r="H184" s="67"/>
      <c r="I184" s="67"/>
      <c r="J184" s="67"/>
      <c r="K184" s="67"/>
      <c r="L184" s="67"/>
      <c r="M184" s="2"/>
    </row>
    <row r="185" spans="1:13" ht="12.75">
      <c r="A185" s="2"/>
      <c r="B185" s="2" t="s">
        <v>179</v>
      </c>
      <c r="C185" s="2"/>
      <c r="D185" s="2"/>
      <c r="E185" s="67">
        <v>40097</v>
      </c>
      <c r="F185" s="67"/>
      <c r="G185" s="67">
        <v>40097</v>
      </c>
      <c r="H185" s="67"/>
      <c r="I185" s="67">
        <v>40097</v>
      </c>
      <c r="J185" s="67"/>
      <c r="K185" s="67">
        <v>40097</v>
      </c>
      <c r="L185" s="67"/>
      <c r="M185" s="2"/>
    </row>
    <row r="186" spans="1:13" ht="13.5" thickBot="1">
      <c r="A186" s="2"/>
      <c r="B186" s="1" t="s">
        <v>193</v>
      </c>
      <c r="C186" s="2"/>
      <c r="D186" s="2"/>
      <c r="E186" s="69">
        <f>+E183*100/+E185</f>
        <v>-0.08728832580991097</v>
      </c>
      <c r="F186" s="67"/>
      <c r="G186" s="69">
        <f>+G183*100/+G185</f>
        <v>-0.11721575180188044</v>
      </c>
      <c r="H186" s="67"/>
      <c r="I186" s="69">
        <f>+I183*100/+I185</f>
        <v>8.721350724493105</v>
      </c>
      <c r="J186" s="67"/>
      <c r="K186" s="69">
        <f>+K183*100/+K185</f>
        <v>-6.97059630396289</v>
      </c>
      <c r="L186" s="92"/>
      <c r="M186" s="2"/>
    </row>
    <row r="187" spans="1:13" ht="13.5" thickTop="1">
      <c r="A187" s="2"/>
      <c r="B187" s="2"/>
      <c r="C187" s="2"/>
      <c r="D187" s="2"/>
      <c r="E187" s="67"/>
      <c r="F187" s="68"/>
      <c r="G187" s="67"/>
      <c r="H187" s="67"/>
      <c r="I187" s="67"/>
      <c r="J187" s="67"/>
      <c r="K187" s="67"/>
      <c r="L187" s="67"/>
      <c r="M187" s="2"/>
    </row>
    <row r="188" spans="1:13" ht="12.75">
      <c r="A188" s="2"/>
      <c r="B188" s="1" t="s">
        <v>230</v>
      </c>
      <c r="C188" s="2"/>
      <c r="D188" s="2"/>
      <c r="E188" s="67"/>
      <c r="F188" s="67"/>
      <c r="G188" s="67"/>
      <c r="H188" s="67"/>
      <c r="I188" s="67"/>
      <c r="J188" s="67"/>
      <c r="K188" s="67"/>
      <c r="L188" s="67"/>
      <c r="M188" s="2"/>
    </row>
    <row r="189" spans="1:13" ht="12.75">
      <c r="A189" s="2"/>
      <c r="B189" s="1" t="s">
        <v>198</v>
      </c>
      <c r="C189" s="2"/>
      <c r="D189" s="2"/>
      <c r="E189" s="67"/>
      <c r="F189" s="67"/>
      <c r="G189" s="67"/>
      <c r="H189" s="67"/>
      <c r="I189" s="67"/>
      <c r="J189" s="67"/>
      <c r="K189" s="67"/>
      <c r="L189" s="67"/>
      <c r="M189" s="2"/>
    </row>
    <row r="190" spans="1:13" ht="12.75">
      <c r="A190" s="2"/>
      <c r="B190" s="1"/>
      <c r="C190" s="2"/>
      <c r="D190" s="2"/>
      <c r="E190" s="67"/>
      <c r="F190" s="67"/>
      <c r="G190" s="67"/>
      <c r="H190" s="67"/>
      <c r="I190" s="67"/>
      <c r="J190" s="67"/>
      <c r="K190" s="67"/>
      <c r="L190" s="67"/>
      <c r="M190" s="2"/>
    </row>
    <row r="191" spans="1:13" ht="12.75">
      <c r="A191" s="7" t="s">
        <v>189</v>
      </c>
      <c r="B191" s="16"/>
      <c r="C191" s="2"/>
      <c r="D191" s="2"/>
      <c r="E191" s="67"/>
      <c r="F191" s="67"/>
      <c r="G191" s="67"/>
      <c r="H191" s="67"/>
      <c r="I191" s="67"/>
      <c r="J191" s="67"/>
      <c r="K191" s="67"/>
      <c r="L191" s="67"/>
      <c r="M191" s="2"/>
    </row>
    <row r="192" spans="1:13" ht="12.75">
      <c r="A192" s="7"/>
      <c r="B192" s="16"/>
      <c r="C192" s="2"/>
      <c r="D192" s="2"/>
      <c r="E192" s="67"/>
      <c r="F192" s="67"/>
      <c r="G192" s="67"/>
      <c r="H192" s="67"/>
      <c r="I192" s="67"/>
      <c r="J192" s="67"/>
      <c r="K192" s="67"/>
      <c r="L192" s="67"/>
      <c r="M192" s="2"/>
    </row>
    <row r="193" spans="1:13" ht="12.75">
      <c r="A193" s="7" t="s">
        <v>190</v>
      </c>
      <c r="B193" s="16"/>
      <c r="C193" s="2"/>
      <c r="D193" s="2"/>
      <c r="E193" s="67"/>
      <c r="F193" s="67"/>
      <c r="G193" s="67"/>
      <c r="H193" s="67"/>
      <c r="I193" s="67"/>
      <c r="J193" s="67"/>
      <c r="K193" s="67"/>
      <c r="L193" s="67"/>
      <c r="M193" s="2"/>
    </row>
    <row r="194" spans="1:12" ht="12.75">
      <c r="A194" s="2" t="s">
        <v>231</v>
      </c>
      <c r="B194" s="2"/>
      <c r="C194" s="2"/>
      <c r="D194" s="2"/>
      <c r="E194" s="67"/>
      <c r="F194" s="67"/>
      <c r="G194" s="67"/>
      <c r="H194" s="67"/>
      <c r="I194" s="67"/>
      <c r="J194" s="67"/>
      <c r="K194" s="67"/>
      <c r="L194" s="67"/>
    </row>
    <row r="195" spans="1:12" ht="12.75">
      <c r="A195" s="89" t="s">
        <v>21</v>
      </c>
      <c r="B195" s="66"/>
      <c r="C195" s="42"/>
      <c r="D195" s="2"/>
      <c r="E195" s="67"/>
      <c r="F195" s="67"/>
      <c r="G195" s="67"/>
      <c r="H195" s="67"/>
      <c r="I195" s="67"/>
      <c r="J195" s="67"/>
      <c r="K195" s="67"/>
      <c r="L195" s="67"/>
    </row>
  </sheetData>
  <mergeCells count="1">
    <mergeCell ref="I35:L3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&amp;CPage &amp;P+4 of &amp;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ainee</cp:lastModifiedBy>
  <cp:lastPrinted>2006-03-23T06:48:53Z</cp:lastPrinted>
  <dcterms:created xsi:type="dcterms:W3CDTF">2002-12-05T00:52:44Z</dcterms:created>
  <dcterms:modified xsi:type="dcterms:W3CDTF">2006-03-23T06:50:55Z</dcterms:modified>
  <cp:category/>
  <cp:version/>
  <cp:contentType/>
  <cp:contentStatus/>
</cp:coreProperties>
</file>